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Pol'!$A$1:$X$141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6"/>
  <c r="I55"/>
  <c r="I54"/>
  <c r="I53"/>
  <c r="I52"/>
  <c r="I51"/>
  <c r="I50"/>
  <c r="G42"/>
  <c r="F42"/>
  <c r="G41"/>
  <c r="H41" s="1"/>
  <c r="I41" s="1"/>
  <c r="F41"/>
  <c r="G39"/>
  <c r="F39"/>
  <c r="G140" i="12"/>
  <c r="G9"/>
  <c r="I9"/>
  <c r="I8" s="1"/>
  <c r="K9"/>
  <c r="M9"/>
  <c r="O9"/>
  <c r="Q9"/>
  <c r="Q8" s="1"/>
  <c r="V9"/>
  <c r="G10"/>
  <c r="M10" s="1"/>
  <c r="I10"/>
  <c r="K10"/>
  <c r="K8" s="1"/>
  <c r="O10"/>
  <c r="O8" s="1"/>
  <c r="Q10"/>
  <c r="V10"/>
  <c r="V8" s="1"/>
  <c r="G13"/>
  <c r="I13"/>
  <c r="K13"/>
  <c r="M13"/>
  <c r="O13"/>
  <c r="Q13"/>
  <c r="V13"/>
  <c r="G14"/>
  <c r="M14" s="1"/>
  <c r="I14"/>
  <c r="K14"/>
  <c r="O14"/>
  <c r="Q14"/>
  <c r="V14"/>
  <c r="G15"/>
  <c r="I15"/>
  <c r="K15"/>
  <c r="M15"/>
  <c r="O15"/>
  <c r="Q15"/>
  <c r="V15"/>
  <c r="G16"/>
  <c r="M16" s="1"/>
  <c r="I16"/>
  <c r="K16"/>
  <c r="O16"/>
  <c r="Q16"/>
  <c r="V16"/>
  <c r="G18"/>
  <c r="I18"/>
  <c r="K18"/>
  <c r="M18"/>
  <c r="O18"/>
  <c r="Q18"/>
  <c r="V18"/>
  <c r="G24"/>
  <c r="I24"/>
  <c r="I23" s="1"/>
  <c r="K24"/>
  <c r="M24"/>
  <c r="O24"/>
  <c r="Q24"/>
  <c r="Q23" s="1"/>
  <c r="V24"/>
  <c r="G27"/>
  <c r="M27" s="1"/>
  <c r="I27"/>
  <c r="K27"/>
  <c r="K23" s="1"/>
  <c r="O27"/>
  <c r="O23" s="1"/>
  <c r="Q27"/>
  <c r="V27"/>
  <c r="V23" s="1"/>
  <c r="G28"/>
  <c r="I28"/>
  <c r="K28"/>
  <c r="M28"/>
  <c r="O28"/>
  <c r="Q28"/>
  <c r="V28"/>
  <c r="G30"/>
  <c r="M30" s="1"/>
  <c r="I30"/>
  <c r="K30"/>
  <c r="O30"/>
  <c r="Q30"/>
  <c r="V30"/>
  <c r="G32"/>
  <c r="I32"/>
  <c r="K32"/>
  <c r="M32"/>
  <c r="O32"/>
  <c r="Q32"/>
  <c r="V32"/>
  <c r="G34"/>
  <c r="M34" s="1"/>
  <c r="I34"/>
  <c r="K34"/>
  <c r="O34"/>
  <c r="Q34"/>
  <c r="V34"/>
  <c r="G40"/>
  <c r="G39" s="1"/>
  <c r="I40"/>
  <c r="K40"/>
  <c r="K39" s="1"/>
  <c r="O40"/>
  <c r="O39" s="1"/>
  <c r="Q40"/>
  <c r="V40"/>
  <c r="V39" s="1"/>
  <c r="G43"/>
  <c r="I43"/>
  <c r="I39" s="1"/>
  <c r="K43"/>
  <c r="M43"/>
  <c r="O43"/>
  <c r="Q43"/>
  <c r="Q39" s="1"/>
  <c r="V43"/>
  <c r="G44"/>
  <c r="M44" s="1"/>
  <c r="I44"/>
  <c r="K44"/>
  <c r="O44"/>
  <c r="Q44"/>
  <c r="V44"/>
  <c r="G45"/>
  <c r="I45"/>
  <c r="K45"/>
  <c r="M45"/>
  <c r="O45"/>
  <c r="Q45"/>
  <c r="V45"/>
  <c r="G51"/>
  <c r="I51"/>
  <c r="I50" s="1"/>
  <c r="K51"/>
  <c r="M51"/>
  <c r="O51"/>
  <c r="Q51"/>
  <c r="Q50" s="1"/>
  <c r="V51"/>
  <c r="G53"/>
  <c r="M53" s="1"/>
  <c r="I53"/>
  <c r="K53"/>
  <c r="K50" s="1"/>
  <c r="O53"/>
  <c r="O50" s="1"/>
  <c r="Q53"/>
  <c r="V53"/>
  <c r="V50" s="1"/>
  <c r="G56"/>
  <c r="I56"/>
  <c r="K56"/>
  <c r="M56"/>
  <c r="O56"/>
  <c r="Q56"/>
  <c r="V56"/>
  <c r="G58"/>
  <c r="M58" s="1"/>
  <c r="I58"/>
  <c r="K58"/>
  <c r="O58"/>
  <c r="Q58"/>
  <c r="V58"/>
  <c r="G60"/>
  <c r="I60"/>
  <c r="K60"/>
  <c r="M60"/>
  <c r="O60"/>
  <c r="Q60"/>
  <c r="V60"/>
  <c r="G66"/>
  <c r="I66"/>
  <c r="I65" s="1"/>
  <c r="K66"/>
  <c r="M66"/>
  <c r="O66"/>
  <c r="Q66"/>
  <c r="Q65" s="1"/>
  <c r="V66"/>
  <c r="G70"/>
  <c r="M70" s="1"/>
  <c r="I70"/>
  <c r="K70"/>
  <c r="K65" s="1"/>
  <c r="O70"/>
  <c r="O65" s="1"/>
  <c r="Q70"/>
  <c r="V70"/>
  <c r="V65" s="1"/>
  <c r="G76"/>
  <c r="I76"/>
  <c r="K76"/>
  <c r="M76"/>
  <c r="O76"/>
  <c r="Q76"/>
  <c r="V76"/>
  <c r="G83"/>
  <c r="M83" s="1"/>
  <c r="I83"/>
  <c r="K83"/>
  <c r="O83"/>
  <c r="Q83"/>
  <c r="V83"/>
  <c r="G90"/>
  <c r="I90"/>
  <c r="K90"/>
  <c r="M90"/>
  <c r="O90"/>
  <c r="Q90"/>
  <c r="V90"/>
  <c r="G95"/>
  <c r="K95"/>
  <c r="O95"/>
  <c r="V95"/>
  <c r="G96"/>
  <c r="I96"/>
  <c r="I95" s="1"/>
  <c r="K96"/>
  <c r="M96"/>
  <c r="M95" s="1"/>
  <c r="O96"/>
  <c r="Q96"/>
  <c r="Q95" s="1"/>
  <c r="V96"/>
  <c r="G98"/>
  <c r="I98"/>
  <c r="I97" s="1"/>
  <c r="K98"/>
  <c r="M98"/>
  <c r="O98"/>
  <c r="Q98"/>
  <c r="Q97" s="1"/>
  <c r="V98"/>
  <c r="G100"/>
  <c r="M100" s="1"/>
  <c r="I100"/>
  <c r="K100"/>
  <c r="K97" s="1"/>
  <c r="O100"/>
  <c r="O97" s="1"/>
  <c r="Q100"/>
  <c r="V100"/>
  <c r="V97" s="1"/>
  <c r="G102"/>
  <c r="I102"/>
  <c r="K102"/>
  <c r="M102"/>
  <c r="O102"/>
  <c r="Q102"/>
  <c r="V102"/>
  <c r="G108"/>
  <c r="I108"/>
  <c r="I107" s="1"/>
  <c r="K108"/>
  <c r="M108"/>
  <c r="O108"/>
  <c r="Q108"/>
  <c r="Q107" s="1"/>
  <c r="V108"/>
  <c r="G109"/>
  <c r="M109" s="1"/>
  <c r="I109"/>
  <c r="K109"/>
  <c r="K107" s="1"/>
  <c r="O109"/>
  <c r="O107" s="1"/>
  <c r="Q109"/>
  <c r="V109"/>
  <c r="V107" s="1"/>
  <c r="G110"/>
  <c r="I110"/>
  <c r="K110"/>
  <c r="M110"/>
  <c r="O110"/>
  <c r="Q110"/>
  <c r="V110"/>
  <c r="G112"/>
  <c r="I112"/>
  <c r="I111" s="1"/>
  <c r="K112"/>
  <c r="M112"/>
  <c r="O112"/>
  <c r="Q112"/>
  <c r="Q111" s="1"/>
  <c r="V112"/>
  <c r="G116"/>
  <c r="M116" s="1"/>
  <c r="I116"/>
  <c r="K116"/>
  <c r="K111" s="1"/>
  <c r="O116"/>
  <c r="O111" s="1"/>
  <c r="Q116"/>
  <c r="V116"/>
  <c r="V111" s="1"/>
  <c r="G120"/>
  <c r="I120"/>
  <c r="K120"/>
  <c r="M120"/>
  <c r="O120"/>
  <c r="Q120"/>
  <c r="V120"/>
  <c r="G124"/>
  <c r="M124" s="1"/>
  <c r="I124"/>
  <c r="K124"/>
  <c r="O124"/>
  <c r="Q124"/>
  <c r="V124"/>
  <c r="G128"/>
  <c r="I128"/>
  <c r="K128"/>
  <c r="M128"/>
  <c r="O128"/>
  <c r="Q128"/>
  <c r="V128"/>
  <c r="G132"/>
  <c r="M132" s="1"/>
  <c r="I132"/>
  <c r="K132"/>
  <c r="O132"/>
  <c r="Q132"/>
  <c r="V132"/>
  <c r="G137"/>
  <c r="G136" s="1"/>
  <c r="I137"/>
  <c r="K137"/>
  <c r="K136" s="1"/>
  <c r="O137"/>
  <c r="O136" s="1"/>
  <c r="Q137"/>
  <c r="V137"/>
  <c r="V136" s="1"/>
  <c r="G138"/>
  <c r="I138"/>
  <c r="I136" s="1"/>
  <c r="K138"/>
  <c r="M138"/>
  <c r="O138"/>
  <c r="Q138"/>
  <c r="Q136" s="1"/>
  <c r="V138"/>
  <c r="AE140"/>
  <c r="I20" i="1"/>
  <c r="I19"/>
  <c r="I18"/>
  <c r="I17"/>
  <c r="I16"/>
  <c r="I60"/>
  <c r="J59" s="1"/>
  <c r="F43"/>
  <c r="G43"/>
  <c r="G25" s="1"/>
  <c r="A25" s="1"/>
  <c r="A26" s="1"/>
  <c r="G26" s="1"/>
  <c r="H42"/>
  <c r="I42" s="1"/>
  <c r="H40"/>
  <c r="H39"/>
  <c r="I39" s="1"/>
  <c r="I43" s="1"/>
  <c r="J51" l="1"/>
  <c r="J50"/>
  <c r="J52"/>
  <c r="J53"/>
  <c r="J54"/>
  <c r="J55"/>
  <c r="J56"/>
  <c r="J57"/>
  <c r="J58"/>
  <c r="G28"/>
  <c r="G23"/>
  <c r="M111" i="12"/>
  <c r="M107"/>
  <c r="M97"/>
  <c r="M65"/>
  <c r="M50"/>
  <c r="M23"/>
  <c r="M8"/>
  <c r="G111"/>
  <c r="G107"/>
  <c r="G97"/>
  <c r="G65"/>
  <c r="G50"/>
  <c r="G23"/>
  <c r="G8"/>
  <c r="AF140"/>
  <c r="M137"/>
  <c r="M136" s="1"/>
  <c r="M40"/>
  <c r="M39" s="1"/>
  <c r="J42" i="1"/>
  <c r="J39"/>
  <c r="J43" s="1"/>
  <c r="J41"/>
  <c r="H43"/>
  <c r="I21"/>
  <c r="J28"/>
  <c r="J26"/>
  <c r="G38"/>
  <c r="F38"/>
  <c r="J23"/>
  <c r="J24"/>
  <c r="J25"/>
  <c r="J27"/>
  <c r="E24"/>
  <c r="E26"/>
  <c r="J60" l="1"/>
  <c r="A23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Vladimir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<sst xmlns="http://schemas.openxmlformats.org/spreadsheetml/2006/main" count="682" uniqueCount="285">
  <si>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</si>
  <si>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</si>
  <si>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</si>
  <si>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</si>
  <si>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</si>
  <si>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</si>
  <si>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</si>
  <si>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</si>
  <si>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</si>
  <si>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</si>
  <si>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</si>
  <si>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</si>
  <si>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</si>
  <si>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</si>
  <si>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</si>
  <si>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</si>
  <si>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</si>
  <si>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</si>
  <si>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</si>
  <si>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</si>
  <si>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</si>
  <si>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</si>
  <si>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</si>
  <si>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</si>
  <si>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</si>
  <si>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</si>
  <si>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</si>
  <si>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</si>
  <si>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</si>
  <si>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</si>
  <si>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</si>
  <si>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</si>
  <si>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</si>
  <si>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</si>
  <si>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</si>
  <si>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</si>
  <si>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</si>
  <si>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</si>
  <si>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</si>
  <si>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</si>
  <si>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</si>
  <si>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</si>
  <si>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</si>
  <si>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</si>
  <si>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Oprava střešního pláště</t>
  </si>
  <si>
    <t>1</t>
  </si>
  <si>
    <t>Objekt:</t>
  </si>
  <si>
    <t>Rozpočet:</t>
  </si>
  <si>
    <t>sdfsdf</t>
  </si>
  <si>
    <t>56/2021</t>
  </si>
  <si>
    <t>Jídelna OA Klatovy - oprava střešního pláště</t>
  </si>
  <si>
    <t xml:space="preserve">Vyšší odborná škola, Obchodní akademie, Střední zdravotnická škola a Jazyková škola s právem státní </t>
  </si>
  <si>
    <t>Plánická 196</t>
  </si>
  <si>
    <t>Klatovy-Klatovy I</t>
  </si>
  <si>
    <t>33901</t>
  </si>
  <si>
    <t>61781771</t>
  </si>
  <si>
    <t>Adestik s.r.o.</t>
  </si>
  <si>
    <t>25247069</t>
  </si>
  <si>
    <t>CZ25247069</t>
  </si>
  <si>
    <t>Stavba</t>
  </si>
  <si>
    <t>Stavební objekt</t>
  </si>
  <si>
    <t>Celkem za stavbu</t>
  </si>
  <si>
    <t>CZK</t>
  </si>
  <si>
    <t>Rekapitulace dílů</t>
  </si>
  <si>
    <t>Typ dílu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</si>
  <si>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</si>
  <si>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</si>
  <si>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</si>
  <si>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</si>
  <si>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</si>
  <si>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</si>
  <si>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</si>
  <si>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</si>
  <si>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</si>
  <si>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</si>
  <si>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</si>
  <si>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</si>
  <si>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</si>
  <si>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</si>
  <si>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</si>
  <si>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</si>
  <si>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</si>
  <si>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</si>
  <si>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</si>
  <si>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</si>
  <si>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</si>
  <si>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</si>
  <si>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</si>
  <si>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</si>
  <si>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</si>
  <si>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</si>
  <si>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</si>
  <si>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</si>
  <si>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</si>
  <si>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</si>
  <si>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</si>
  <si>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</si>
  <si>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</si>
  <si>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</si>
  <si>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</si>
  <si>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</si>
  <si>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</si>
  <si>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</si>
  <si>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</si>
  <si>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</si>
  <si>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</si>
  <si>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</si>
  <si>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</si>
  <si>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</si>
  <si>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</si>
  <si>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</si>
  <si>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</si>
  <si>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</si>
  <si>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</si>
  <si>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712373121RT3</t>
  </si>
  <si>
    <t>Povlakové krytiny střech do 10° termoplasty kotvené do profilovaného plechu nebo do bednění, 6 kotev/m2, pro tl. izolace do 200 mm, včetně dodávky fólie, tloušťky 1,5 mm</t>
  </si>
  <si>
    <t>m2</t>
  </si>
  <si>
    <t>800-711</t>
  </si>
  <si>
    <t>RTS 21/ I</t>
  </si>
  <si>
    <t>Práce</t>
  </si>
  <si>
    <t>POL1_</t>
  </si>
  <si>
    <t>712378101RT3</t>
  </si>
  <si>
    <t>Povlakové krytiny střech do 10° termoplasty Doplňkové konstrukce k povlakovým krytinám z fólií odvětrání kanalizace, průměr 110 mm, s manžetou z fólie z měkčeného PVC</t>
  </si>
  <si>
    <t>kus</t>
  </si>
  <si>
    <t/>
  </si>
  <si>
    <t>SPI</t>
  </si>
  <si>
    <t xml:space="preserve"> včetně dodávek výrobků</t>
  </si>
  <si>
    <t>712391171RT1</t>
  </si>
  <si>
    <t>Textílie na střechách do 10° podkladní, položení - bez dodávky textílie</t>
  </si>
  <si>
    <t>712378006 R00</t>
  </si>
  <si>
    <t>Poplastovaný plech  RŠ 100 mm</t>
  </si>
  <si>
    <t>m</t>
  </si>
  <si>
    <t>Vlastní</t>
  </si>
  <si>
    <t>Indiv</t>
  </si>
  <si>
    <t>71238 R</t>
  </si>
  <si>
    <t>Lemování prostupu DN 500 mm</t>
  </si>
  <si>
    <t>ks</t>
  </si>
  <si>
    <t>67390526R</t>
  </si>
  <si>
    <t>geotextilie PP, PES; funkce drenážní, separační, ochranná, výztužná, filtrační; plošná hmotnost 300 g/m2; tl. při 2 kPa 2,80 mm</t>
  </si>
  <si>
    <t>SPCM</t>
  </si>
  <si>
    <t>Specifikace</t>
  </si>
  <si>
    <t>POL3_</t>
  </si>
  <si>
    <t>434,0*1,15</t>
  </si>
  <si>
    <t>VV</t>
  </si>
  <si>
    <t>998712102R00</t>
  </si>
  <si>
    <t>Přesun hmot pro povlakové krytiny v objektech výšky přes 6 do 12 m</t>
  </si>
  <si>
    <t>t</t>
  </si>
  <si>
    <t>Přesun hmot</t>
  </si>
  <si>
    <t>POL7_</t>
  </si>
  <si>
    <t>50 m vodorovně</t>
  </si>
  <si>
    <t xml:space="preserve">Hmotnosti z položek s pořadovými čísly: : </t>
  </si>
  <si>
    <t xml:space="preserve">1,2,4,6, : </t>
  </si>
  <si>
    <t>Součet: : 1,32821</t>
  </si>
  <si>
    <t>713141131R00</t>
  </si>
  <si>
    <t>Montáž tepelné izolace plochých střech lepená plnoplošně za studena, jednovrstvé</t>
  </si>
  <si>
    <t>800-713</t>
  </si>
  <si>
    <t>434,0</t>
  </si>
  <si>
    <t>20,4*0,4*2</t>
  </si>
  <si>
    <t>713141323R00</t>
  </si>
  <si>
    <t>Montáž tepelné izolace plochých střech dvouvrstvé, tloušťky do 200 mm na kotvy</t>
  </si>
  <si>
    <t>28375704R</t>
  </si>
  <si>
    <t>deska izolační stabilizovaná; pěnový polystyren; rovná hrana; součinitel tepelné vodivosti 0,037 W/mK; obj. hmotnost 20,00 kg/m3</t>
  </si>
  <si>
    <t>m3</t>
  </si>
  <si>
    <t>434,0*0,03*1,05</t>
  </si>
  <si>
    <t>28375971R</t>
  </si>
  <si>
    <t>deska spádová, klín EPS 100; pěnový polystyren; součinitel tepelné vodivosti 0,037 W/mK</t>
  </si>
  <si>
    <t>20,4*2*0,4*0,22*1,05</t>
  </si>
  <si>
    <t>631416292R</t>
  </si>
  <si>
    <t>deska izolační střešní; minerální vlákno; rovná hrana; tl. 160,0 mm; součinitel tepelné vodivosti 0,0370 W/mK; R = 4,300 m2K/W; obj. hmotnost 160,00 kg/m3; hydrofobizováno</t>
  </si>
  <si>
    <t>434,0*1,05</t>
  </si>
  <si>
    <t>998713102R00</t>
  </si>
  <si>
    <t>Přesun hmot pro izolace tepelné v objektech výšky do 12 m</t>
  </si>
  <si>
    <t xml:space="preserve">8,10,11,12, : </t>
  </si>
  <si>
    <t>Součet: : 13,16305</t>
  </si>
  <si>
    <t>721176145R00</t>
  </si>
  <si>
    <t>Potrubí HT dešťové (svislé) vnější průměr D 110 mm, tloušťka stěny 2,7 mm, DN 100</t>
  </si>
  <si>
    <t>800-721</t>
  </si>
  <si>
    <t>včetně tvarovek, objímek. Bez zednických výpomocí.</t>
  </si>
  <si>
    <t>0,3*4</t>
  </si>
  <si>
    <t>721210822R00</t>
  </si>
  <si>
    <t>Demontáž vpusti střešní , DN 100</t>
  </si>
  <si>
    <t>721234134RT1</t>
  </si>
  <si>
    <t>Střešní vtoky z PP se svislým odtokem s pevnou izolační přírubou a izolační svorkou, s elektrickým ohřevem (10-30W, 230V), pochůzný 148x148mm/137x137mm, D 75, 110, 125 mm, včetně dodávky materiálu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</si>
  <si>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</si>
  <si>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</si>
  <si>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</si>
  <si>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 xml:space="preserve">14,16, : </t>
  </si>
  <si>
    <t>Součet: : 0,00931</t>
  </si>
  <si>
    <t>762332120R00</t>
  </si>
  <si>
    <t>Vázané konstrukce krovů montáž_x000D_
 střech pultových, sedlových, valbových, stanových čtvercového nebo obdélníkového půdorysu z řeziva, průřezové plochy přes 120 do 224 cm2</t>
  </si>
  <si>
    <t>800-762</t>
  </si>
  <si>
    <t>96,0*2</t>
  </si>
  <si>
    <t>762395000R00</t>
  </si>
  <si>
    <t>Spojovací a ochranné prostředky svory, prkna, hřebíky, pásová ocel, vruty, impregnace</t>
  </si>
  <si>
    <t>96,0*0,06*0,2</t>
  </si>
  <si>
    <t>96,0*0,06*0,24</t>
  </si>
  <si>
    <t>60515817R</t>
  </si>
  <si>
    <t>hranol SM; konstrukční, masivní; tl = 60,0 mm; š = 200 mm; l = 5 000,0 mm; pro konstrukce nepohledové; 15 %</t>
  </si>
  <si>
    <t>96,0*0,06*0,2*1,1</t>
  </si>
  <si>
    <t>60515818 R</t>
  </si>
  <si>
    <t>Hranol konstrukční masivní KVH NSi 60x240mm l=5 m, NSi - nepohledový, SM, kvalita S10, vlhkost 15%</t>
  </si>
  <si>
    <t>96,0*0,06*0,24*1,1</t>
  </si>
  <si>
    <t>998762102R00</t>
  </si>
  <si>
    <t>Přesun hmot pro konstrukce tesařské v objektech výšky do 12 m</t>
  </si>
  <si>
    <t xml:space="preserve">18,19,20,21, : </t>
  </si>
  <si>
    <t>Součet: : 1,64374</t>
  </si>
  <si>
    <t>764817138R00</t>
  </si>
  <si>
    <t xml:space="preserve">Oplechování  zdí (atik), z lakovaného pozinkovaného plechu, rš 380 mm, dodávka a montáž </t>
  </si>
  <si>
    <t>800-764</t>
  </si>
  <si>
    <t>včetně zhotovení rohů, spojů a dilatací</t>
  </si>
  <si>
    <t>20,4*2</t>
  </si>
  <si>
    <t>11,95+13,2</t>
  </si>
  <si>
    <t>764817150R00</t>
  </si>
  <si>
    <t xml:space="preserve">Oplechování  zdí (atik), z lakovaného pozinkovaného plechu, rš 500 mm, dodávka a montáž </t>
  </si>
  <si>
    <t>1,9+1,25</t>
  </si>
  <si>
    <t>7,9+1,55</t>
  </si>
  <si>
    <t>4,3</t>
  </si>
  <si>
    <t>4,25+0,9</t>
  </si>
  <si>
    <t>764430840R00</t>
  </si>
  <si>
    <t>Demontáž oplechování zdí a nadezdívek rš od 330 do 500 mm</t>
  </si>
  <si>
    <t>764815403 R00</t>
  </si>
  <si>
    <t>Maska hladká  z Pz lak.plechu, rš 330 mm</t>
  </si>
  <si>
    <t>(1,7+1,55)*2</t>
  </si>
  <si>
    <t>(7,7+1,95)*2</t>
  </si>
  <si>
    <t>(4,1+0,3)*2</t>
  </si>
  <si>
    <t>(4,05+1,2)*2</t>
  </si>
  <si>
    <t>998764102R00</t>
  </si>
  <si>
    <t>Přesun hmot pro konstrukce klempířské v objektech výšky do 12 m</t>
  </si>
  <si>
    <t xml:space="preserve">23,24,26, : </t>
  </si>
  <si>
    <t>Součet: : 0,33725</t>
  </si>
  <si>
    <t>76701 R</t>
  </si>
  <si>
    <t>Demontáž a zpětná montáž požárního žebříku, prodloužení žebříku o 30 cm, D+M</t>
  </si>
  <si>
    <t>Agregovaná položka</t>
  </si>
  <si>
    <t>POL2_</t>
  </si>
  <si>
    <t>783201811R00</t>
  </si>
  <si>
    <t>Odstranění nátěrů z kovových doplňk.konstrukcí oškrabáním</t>
  </si>
  <si>
    <t>800-783</t>
  </si>
  <si>
    <t>12,0+27,28</t>
  </si>
  <si>
    <t>783222110RT1</t>
  </si>
  <si>
    <t xml:space="preserve">Nátěry kov.stavebních doplňk.konstrukcí syntetické 2x email,  </t>
  </si>
  <si>
    <t>požární žebřík : 12,0</t>
  </si>
  <si>
    <t>783522900RT1</t>
  </si>
  <si>
    <t>Údržba nátěrů klempířských konstrukcí, syntetické dvojnásobné se základním nátěrem</t>
  </si>
  <si>
    <t>schodiště nad vstupem : 2,5*6,2</t>
  </si>
  <si>
    <t>boční vchod : 0,4*1,5</t>
  </si>
  <si>
    <t>výtah : 2,3*4,6</t>
  </si>
  <si>
    <t>markýza výtahu : 0,4*1,5</t>
  </si>
  <si>
    <t>210200020 RAA</t>
  </si>
  <si>
    <t>Hromosvod - ve střešní části, pro rodinné domy</t>
  </si>
  <si>
    <t>kompl</t>
  </si>
  <si>
    <t>900       RT1</t>
  </si>
  <si>
    <t>HZS, demontáž hromosvodu, s odvozem do sběrny</t>
  </si>
  <si>
    <t>h</t>
  </si>
  <si>
    <t>HZS</t>
  </si>
  <si>
    <t>POL10_</t>
  </si>
  <si>
    <t>905       R01</t>
  </si>
  <si>
    <t>Hzs-revize provoz.souboru a st.obj., Revize hromosvodu</t>
  </si>
  <si>
    <t>979011111R00</t>
  </si>
  <si>
    <t>Svislá doprava suti a vybouraných hmot za prvé podlaží nad nebo pod základním podlažím</t>
  </si>
  <si>
    <t>801-3</t>
  </si>
  <si>
    <t>Přesun suti</t>
  </si>
  <si>
    <t>POL8_</t>
  </si>
  <si>
    <t xml:space="preserve">Demontážní hmotnosti z položek s pořadovými čísly: : </t>
  </si>
  <si>
    <t xml:space="preserve">15,25, : </t>
  </si>
  <si>
    <t>Součet: : 0,27060</t>
  </si>
  <si>
    <t>979011121R00</t>
  </si>
  <si>
    <t>Svislá doprava suti a vybouraných hmot příplatek za každé další podlaží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</si>
  <si>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</si>
  <si>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</si>
  <si>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</si>
  <si>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</si>
  <si>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979081111 R00</t>
  </si>
  <si>
    <t>Odvoz suti a vybour. hmot na skládku do 1 km, sběrna</t>
  </si>
  <si>
    <t>979081121 R00</t>
  </si>
  <si>
    <t>Příplatek k odvozu za každý další 1 km, sběrna</t>
  </si>
  <si>
    <t>005121 R</t>
  </si>
  <si>
    <t>Zařízení staveniště</t>
  </si>
  <si>
    <t>Soubor</t>
  </si>
  <si>
    <t>VRN</t>
  </si>
  <si>
    <t>POL99_2</t>
  </si>
  <si>
    <t>1005T</t>
  </si>
  <si>
    <t>Kompletační činnost (IČD)</t>
  </si>
  <si>
    <t>POL99_0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</si>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</sst>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3" t="s">
        <v>39</v>
      </c>
      <c r="B2" s="73"/>
      <c r="C2" s="73"/>
      <c r="D2" s="73"/>
      <c r="E2" s="73"/>
      <c r="F2" s="73"/>
      <c r="G2" s="73"/>
    </row>
  </sheetData>
  <sheetProtection password="9D8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>
      <c r="A3" s="2"/>
      <c r="B3" s="115" t="s">
        <v>46</v>
      </c>
      <c r="C3" s="110"/>
      <c r="D3" s="116" t="s">
        <v>45</v>
      </c>
      <c r="E3" s="117" t="s">
        <v>44</v>
      </c>
      <c r="F3" s="118"/>
      <c r="G3" s="118"/>
      <c r="H3" s="118"/>
      <c r="I3" s="118"/>
      <c r="J3" s="119"/>
    </row>
    <row r="4" spans="1:15" ht="23.25" customHeight="1">
      <c r="A4" s="105">
        <v>5865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22"/>
      <c r="J6" s="8"/>
    </row>
    <row r="7" spans="1:15" ht="15.75" customHeight="1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20</v>
      </c>
      <c r="D8" s="107" t="s">
        <v>56</v>
      </c>
      <c r="H8" s="18" t="s">
        <v>40</v>
      </c>
      <c r="I8" s="128" t="s">
        <v>57</v>
      </c>
      <c r="J8" s="8"/>
    </row>
    <row r="9" spans="1:15" ht="15.75" hidden="1" customHeight="1">
      <c r="A9" s="2"/>
      <c r="B9" s="2"/>
      <c r="D9" s="107"/>
      <c r="H9" s="18" t="s">
        <v>34</v>
      </c>
      <c r="I9" s="128" t="s">
        <v>58</v>
      </c>
      <c r="J9" s="8"/>
    </row>
    <row r="10" spans="1:15" ht="15.75" hidden="1" customHeight="1">
      <c r="A10" s="2"/>
      <c r="B10" s="35"/>
      <c r="C10" s="54"/>
      <c r="D10" s="106"/>
      <c r="E10" s="129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SUMIF(F50:F59,A16,I50:I59)+SUMIF(F50:F59,"PSU",I50:I59)</f>
        <v>0</v>
      </c>
      <c r="J16" s="82"/>
    </row>
    <row r="17" spans="1:10" ht="23.25" customHeight="1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SUMIF(F50:F59,A17,I50:I59)</f>
        <v>0</v>
      </c>
      <c r="J17" s="82"/>
    </row>
    <row r="18" spans="1:10" ht="23.25" customHeight="1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SUMIF(F50:F59,A18,I50:I59)</f>
        <v>0</v>
      </c>
      <c r="J18" s="82"/>
    </row>
    <row r="19" spans="1:10" ht="23.25" customHeight="1">
      <c r="A19" s="197" t="s">
        <v>84</v>
      </c>
      <c r="B19" s="38" t="s">
        <v>27</v>
      </c>
      <c r="C19" s="59"/>
      <c r="D19" s="60"/>
      <c r="E19" s="80"/>
      <c r="F19" s="81"/>
      <c r="G19" s="80"/>
      <c r="H19" s="81"/>
      <c r="I19" s="80">
        <f>SUMIF(F50:F59,A19,I50:I59)</f>
        <v>0</v>
      </c>
      <c r="J19" s="82"/>
    </row>
    <row r="20" spans="1:10" ht="23.25" customHeight="1">
      <c r="A20" s="197" t="s">
        <v>85</v>
      </c>
      <c r="B20" s="38" t="s">
        <v>28</v>
      </c>
      <c r="C20" s="59"/>
      <c r="D20" s="60"/>
      <c r="E20" s="80"/>
      <c r="F20" s="81"/>
      <c r="G20" s="80"/>
      <c r="H20" s="81"/>
      <c r="I20" s="80">
        <f>SUMIF(F50:F59,A20,I50:I59)</f>
        <v>0</v>
      </c>
      <c r="J20" s="82"/>
    </row>
    <row r="21" spans="1:10" ht="23.25" customHeight="1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IF(A24&gt;50, ROUNDUP(A23, 0), ROUNDDOWN(A23, 0))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IF(A26&gt;50, ROUNDUP(A25, 0), ROUNDDOWN(A25, 0))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62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 t="s">
        <v>48</v>
      </c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>
      <c r="A39" s="138">
        <v>1</v>
      </c>
      <c r="B39" s="148" t="s">
        <v>59</v>
      </c>
      <c r="C39" s="149"/>
      <c r="D39" s="149"/>
      <c r="E39" s="149"/>
      <c r="F39" s="150">
        <f>'1 01 Pol'!AE140</f>
        <v>0</v>
      </c>
      <c r="G39" s="151">
        <f>'1 01 Pol'!AF140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>
      <c r="A40" s="138">
        <v>2</v>
      </c>
      <c r="B40" s="154"/>
      <c r="C40" s="155" t="s">
        <v>60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>
      <c r="A41" s="138">
        <v>2</v>
      </c>
      <c r="B41" s="154" t="s">
        <v>45</v>
      </c>
      <c r="C41" s="155" t="s">
        <v>44</v>
      </c>
      <c r="D41" s="155"/>
      <c r="E41" s="155"/>
      <c r="F41" s="156">
        <f>'1 01 Pol'!AE140</f>
        <v>0</v>
      </c>
      <c r="G41" s="157">
        <f>'1 01 Pol'!AF140</f>
        <v>0</v>
      </c>
      <c r="H41" s="157">
        <f>(F41*SazbaDPH1/100)+(G41*SazbaDPH2/100)</f>
        <v>0</v>
      </c>
      <c r="I41" s="157">
        <f>F41+G41+H41</f>
        <v>0</v>
      </c>
      <c r="J41" s="158" t="str">
        <f>IF(CenaCelkemVypocet=0,"",I41/CenaCelkemVypocet*100)</f>
        <v/>
      </c>
    </row>
    <row r="42" spans="1:10" ht="25.5" hidden="1" customHeight="1">
      <c r="A42" s="138">
        <v>3</v>
      </c>
      <c r="B42" s="159" t="s">
        <v>43</v>
      </c>
      <c r="C42" s="149" t="s">
        <v>44</v>
      </c>
      <c r="D42" s="149"/>
      <c r="E42" s="149"/>
      <c r="F42" s="160">
        <f>'1 01 Pol'!AE140</f>
        <v>0</v>
      </c>
      <c r="G42" s="152">
        <f>'1 01 Pol'!AF140</f>
        <v>0</v>
      </c>
      <c r="H42" s="152">
        <f>(F42*SazbaDPH1/100)+(G42*SazbaDPH2/100)</f>
        <v>0</v>
      </c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>
      <c r="A43" s="138"/>
      <c r="B43" s="161" t="s">
        <v>61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7" spans="1:10" ht="15.75">
      <c r="B47" s="177" t="s">
        <v>63</v>
      </c>
    </row>
    <row r="49" spans="1:10" ht="25.5" customHeight="1">
      <c r="A49" s="179"/>
      <c r="B49" s="182" t="s">
        <v>17</v>
      </c>
      <c r="C49" s="182" t="s">
        <v>5</v>
      </c>
      <c r="D49" s="183"/>
      <c r="E49" s="183"/>
      <c r="F49" s="184" t="s">
        <v>64</v>
      </c>
      <c r="G49" s="184"/>
      <c r="H49" s="184"/>
      <c r="I49" s="184" t="s">
        <v>29</v>
      </c>
      <c r="J49" s="184" t="s">
        <v>0</v>
      </c>
    </row>
    <row r="50" spans="1:10" ht="36.75" customHeight="1">
      <c r="A50" s="180"/>
      <c r="B50" s="185" t="s">
        <v>65</v>
      </c>
      <c r="C50" s="186" t="s">
        <v>66</v>
      </c>
      <c r="D50" s="187"/>
      <c r="E50" s="187"/>
      <c r="F50" s="193" t="s">
        <v>25</v>
      </c>
      <c r="G50" s="194"/>
      <c r="H50" s="194"/>
      <c r="I50" s="194">
        <f>'1 01 Pol'!G8</f>
        <v>0</v>
      </c>
      <c r="J50" s="191" t="str">
        <f>IF(I60=0,"",I50/I60*100)</f>
        <v/>
      </c>
    </row>
    <row r="51" spans="1:10" ht="36.75" customHeight="1">
      <c r="A51" s="180"/>
      <c r="B51" s="185" t="s">
        <v>67</v>
      </c>
      <c r="C51" s="186" t="s">
        <v>68</v>
      </c>
      <c r="D51" s="187"/>
      <c r="E51" s="187"/>
      <c r="F51" s="193" t="s">
        <v>25</v>
      </c>
      <c r="G51" s="194"/>
      <c r="H51" s="194"/>
      <c r="I51" s="194">
        <f>'1 01 Pol'!G23</f>
        <v>0</v>
      </c>
      <c r="J51" s="191" t="str">
        <f>IF(I60=0,"",I51/I60*100)</f>
        <v/>
      </c>
    </row>
    <row r="52" spans="1:10" ht="36.75" customHeight="1">
      <c r="A52" s="180"/>
      <c r="B52" s="185" t="s">
        <v>69</v>
      </c>
      <c r="C52" s="186" t="s">
        <v>70</v>
      </c>
      <c r="D52" s="187"/>
      <c r="E52" s="187"/>
      <c r="F52" s="193" t="s">
        <v>25</v>
      </c>
      <c r="G52" s="194"/>
      <c r="H52" s="194"/>
      <c r="I52" s="194">
        <f>'1 01 Pol'!G39</f>
        <v>0</v>
      </c>
      <c r="J52" s="191" t="str">
        <f>IF(I60=0,"",I52/I60*100)</f>
        <v/>
      </c>
    </row>
    <row r="53" spans="1:10" ht="36.75" customHeight="1">
      <c r="A53" s="180"/>
      <c r="B53" s="185" t="s">
        <v>71</v>
      </c>
      <c r="C53" s="186" t="s">
        <v>72</v>
      </c>
      <c r="D53" s="187"/>
      <c r="E53" s="187"/>
      <c r="F53" s="193" t="s">
        <v>25</v>
      </c>
      <c r="G53" s="194"/>
      <c r="H53" s="194"/>
      <c r="I53" s="194">
        <f>'1 01 Pol'!G50</f>
        <v>0</v>
      </c>
      <c r="J53" s="191" t="str">
        <f>IF(I60=0,"",I53/I60*100)</f>
        <v/>
      </c>
    </row>
    <row r="54" spans="1:10" ht="36.75" customHeight="1">
      <c r="A54" s="180"/>
      <c r="B54" s="185" t="s">
        <v>73</v>
      </c>
      <c r="C54" s="186" t="s">
        <v>74</v>
      </c>
      <c r="D54" s="187"/>
      <c r="E54" s="187"/>
      <c r="F54" s="193" t="s">
        <v>25</v>
      </c>
      <c r="G54" s="194"/>
      <c r="H54" s="194"/>
      <c r="I54" s="194">
        <f>'1 01 Pol'!G65</f>
        <v>0</v>
      </c>
      <c r="J54" s="191" t="str">
        <f>IF(I60=0,"",I54/I60*100)</f>
        <v/>
      </c>
    </row>
    <row r="55" spans="1:10" ht="36.75" customHeight="1">
      <c r="A55" s="180"/>
      <c r="B55" s="185" t="s">
        <v>75</v>
      </c>
      <c r="C55" s="186" t="s">
        <v>76</v>
      </c>
      <c r="D55" s="187"/>
      <c r="E55" s="187"/>
      <c r="F55" s="193" t="s">
        <v>25</v>
      </c>
      <c r="G55" s="194"/>
      <c r="H55" s="194"/>
      <c r="I55" s="194">
        <f>'1 01 Pol'!G95</f>
        <v>0</v>
      </c>
      <c r="J55" s="191" t="str">
        <f>IF(I60=0,"",I55/I60*100)</f>
        <v/>
      </c>
    </row>
    <row r="56" spans="1:10" ht="36.75" customHeight="1">
      <c r="A56" s="180"/>
      <c r="B56" s="185" t="s">
        <v>77</v>
      </c>
      <c r="C56" s="186" t="s">
        <v>78</v>
      </c>
      <c r="D56" s="187"/>
      <c r="E56" s="187"/>
      <c r="F56" s="193" t="s">
        <v>25</v>
      </c>
      <c r="G56" s="194"/>
      <c r="H56" s="194"/>
      <c r="I56" s="194">
        <f>'1 01 Pol'!G97</f>
        <v>0</v>
      </c>
      <c r="J56" s="191" t="str">
        <f>IF(I60=0,"",I56/I60*100)</f>
        <v/>
      </c>
    </row>
    <row r="57" spans="1:10" ht="36.75" customHeight="1">
      <c r="A57" s="180"/>
      <c r="B57" s="185" t="s">
        <v>79</v>
      </c>
      <c r="C57" s="186" t="s">
        <v>80</v>
      </c>
      <c r="D57" s="187"/>
      <c r="E57" s="187"/>
      <c r="F57" s="193" t="s">
        <v>26</v>
      </c>
      <c r="G57" s="194"/>
      <c r="H57" s="194"/>
      <c r="I57" s="194">
        <f>'1 01 Pol'!G107</f>
        <v>0</v>
      </c>
      <c r="J57" s="191" t="str">
        <f>IF(I60=0,"",I57/I60*100)</f>
        <v/>
      </c>
    </row>
    <row r="58" spans="1:10" ht="36.75" customHeight="1">
      <c r="A58" s="180"/>
      <c r="B58" s="185" t="s">
        <v>81</v>
      </c>
      <c r="C58" s="186" t="s">
        <v>82</v>
      </c>
      <c r="D58" s="187"/>
      <c r="E58" s="187"/>
      <c r="F58" s="193" t="s">
        <v>83</v>
      </c>
      <c r="G58" s="194"/>
      <c r="H58" s="194"/>
      <c r="I58" s="194">
        <f>'1 01 Pol'!G111</f>
        <v>0</v>
      </c>
      <c r="J58" s="191" t="str">
        <f>IF(I60=0,"",I58/I60*100)</f>
        <v/>
      </c>
    </row>
    <row r="59" spans="1:10" ht="36.75" customHeight="1">
      <c r="A59" s="180"/>
      <c r="B59" s="185" t="s">
        <v>84</v>
      </c>
      <c r="C59" s="186" t="s">
        <v>27</v>
      </c>
      <c r="D59" s="187"/>
      <c r="E59" s="187"/>
      <c r="F59" s="193" t="s">
        <v>84</v>
      </c>
      <c r="G59" s="194"/>
      <c r="H59" s="194"/>
      <c r="I59" s="194">
        <f>'1 01 Pol'!G136</f>
        <v>0</v>
      </c>
      <c r="J59" s="191" t="str">
        <f>IF(I60=0,"",I59/I60*100)</f>
        <v/>
      </c>
    </row>
    <row r="60" spans="1:10" ht="25.5" customHeight="1">
      <c r="A60" s="181"/>
      <c r="B60" s="188" t="s">
        <v>1</v>
      </c>
      <c r="C60" s="189"/>
      <c r="D60" s="190"/>
      <c r="E60" s="190"/>
      <c r="F60" s="195"/>
      <c r="G60" s="196"/>
      <c r="H60" s="196"/>
      <c r="I60" s="196">
        <f>SUM(I50:I59)</f>
        <v>0</v>
      </c>
      <c r="J60" s="192">
        <f>SUM(J50:J59)</f>
        <v>0</v>
      </c>
    </row>
    <row r="61" spans="1:10">
      <c r="F61" s="136"/>
      <c r="G61" s="136"/>
      <c r="H61" s="136"/>
      <c r="I61" s="136"/>
      <c r="J61" s="137"/>
    </row>
    <row r="62" spans="1:10">
      <c r="F62" s="136"/>
      <c r="G62" s="136"/>
      <c r="H62" s="136"/>
      <c r="I62" s="136"/>
      <c r="J62" s="137"/>
    </row>
    <row r="63" spans="1:10">
      <c r="F63" s="136"/>
      <c r="G63" s="136"/>
      <c r="H63" s="136"/>
      <c r="I63" s="136"/>
      <c r="J63" s="137"/>
    </row>
  </sheetData>
  <sheetProtection password="9D8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>
      <c r="A4" s="50" t="s">
        <v>9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sheetProtection password="9D8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14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86</v>
      </c>
      <c r="B1" s="198"/>
      <c r="C1" s="198"/>
      <c r="D1" s="198"/>
      <c r="E1" s="198"/>
      <c r="F1" s="198"/>
      <c r="G1" s="198"/>
      <c r="AG1" t="s">
        <v>87</v>
      </c>
    </row>
    <row r="2" spans="1:60" ht="24.95" customHeight="1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88</v>
      </c>
    </row>
    <row r="3" spans="1:60" ht="24.95" customHeight="1">
      <c r="A3" s="199" t="s">
        <v>8</v>
      </c>
      <c r="B3" s="49" t="s">
        <v>45</v>
      </c>
      <c r="C3" s="202" t="s">
        <v>44</v>
      </c>
      <c r="D3" s="200"/>
      <c r="E3" s="200"/>
      <c r="F3" s="200"/>
      <c r="G3" s="201"/>
      <c r="AC3" s="178" t="s">
        <v>88</v>
      </c>
      <c r="AG3" t="s">
        <v>89</v>
      </c>
    </row>
    <row r="4" spans="1:60" ht="24.95" customHeight="1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90</v>
      </c>
    </row>
    <row r="5" spans="1:60">
      <c r="D5" s="10"/>
    </row>
    <row r="6" spans="1:60" ht="38.25">
      <c r="A6" s="209" t="s">
        <v>91</v>
      </c>
      <c r="B6" s="211" t="s">
        <v>92</v>
      </c>
      <c r="C6" s="211" t="s">
        <v>93</v>
      </c>
      <c r="D6" s="210" t="s">
        <v>94</v>
      </c>
      <c r="E6" s="209" t="s">
        <v>95</v>
      </c>
      <c r="F6" s="208" t="s">
        <v>96</v>
      </c>
      <c r="G6" s="209" t="s">
        <v>29</v>
      </c>
      <c r="H6" s="212" t="s">
        <v>30</v>
      </c>
      <c r="I6" s="212" t="s">
        <v>97</v>
      </c>
      <c r="J6" s="212" t="s">
        <v>31</v>
      </c>
      <c r="K6" s="212" t="s">
        <v>98</v>
      </c>
      <c r="L6" s="212" t="s">
        <v>99</v>
      </c>
      <c r="M6" s="212" t="s">
        <v>100</v>
      </c>
      <c r="N6" s="212" t="s">
        <v>101</v>
      </c>
      <c r="O6" s="212" t="s">
        <v>102</v>
      </c>
      <c r="P6" s="212" t="s">
        <v>103</v>
      </c>
      <c r="Q6" s="212" t="s">
        <v>104</v>
      </c>
      <c r="R6" s="212" t="s">
        <v>105</v>
      </c>
      <c r="S6" s="212" t="s">
        <v>106</v>
      </c>
      <c r="T6" s="212" t="s">
        <v>107</v>
      </c>
      <c r="U6" s="212" t="s">
        <v>108</v>
      </c>
      <c r="V6" s="212" t="s">
        <v>109</v>
      </c>
      <c r="W6" s="212" t="s">
        <v>110</v>
      </c>
      <c r="X6" s="212" t="s">
        <v>111</v>
      </c>
    </row>
    <row r="7" spans="1:60" hidden="1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>
      <c r="A8" s="228" t="s">
        <v>112</v>
      </c>
      <c r="B8" s="229" t="s">
        <v>65</v>
      </c>
      <c r="C8" s="251" t="s">
        <v>66</v>
      </c>
      <c r="D8" s="230"/>
      <c r="E8" s="231"/>
      <c r="F8" s="232"/>
      <c r="G8" s="232">
        <f>SUMIF(AG9:AG22,"&lt;&gt;NOR",G9:G22)</f>
        <v>0</v>
      </c>
      <c r="H8" s="232"/>
      <c r="I8" s="232">
        <f>SUM(I9:I22)</f>
        <v>0</v>
      </c>
      <c r="J8" s="232"/>
      <c r="K8" s="232">
        <f>SUM(K9:K22)</f>
        <v>0</v>
      </c>
      <c r="L8" s="232"/>
      <c r="M8" s="232">
        <f>SUM(M9:M22)</f>
        <v>0</v>
      </c>
      <c r="N8" s="232"/>
      <c r="O8" s="232">
        <f>SUM(O9:O22)</f>
        <v>1.3199999999999998</v>
      </c>
      <c r="P8" s="232"/>
      <c r="Q8" s="232">
        <f>SUM(Q9:Q22)</f>
        <v>0</v>
      </c>
      <c r="R8" s="232"/>
      <c r="S8" s="232"/>
      <c r="T8" s="233"/>
      <c r="U8" s="227"/>
      <c r="V8" s="227">
        <f>SUM(V9:V22)</f>
        <v>499.59999999999991</v>
      </c>
      <c r="W8" s="227"/>
      <c r="X8" s="227"/>
      <c r="AG8" t="s">
        <v>113</v>
      </c>
    </row>
    <row r="9" spans="1:60" ht="22.5" outlineLevel="1">
      <c r="A9" s="241">
        <v>1</v>
      </c>
      <c r="B9" s="242" t="s">
        <v>114</v>
      </c>
      <c r="C9" s="252" t="s">
        <v>115</v>
      </c>
      <c r="D9" s="243" t="s">
        <v>116</v>
      </c>
      <c r="E9" s="244">
        <v>434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2.2000000000000001E-3</v>
      </c>
      <c r="O9" s="246">
        <f>ROUND(E9*N9,2)</f>
        <v>0.95</v>
      </c>
      <c r="P9" s="246">
        <v>0</v>
      </c>
      <c r="Q9" s="246">
        <f>ROUND(E9*P9,2)</f>
        <v>0</v>
      </c>
      <c r="R9" s="246" t="s">
        <v>117</v>
      </c>
      <c r="S9" s="246" t="s">
        <v>118</v>
      </c>
      <c r="T9" s="247" t="s">
        <v>118</v>
      </c>
      <c r="U9" s="224">
        <v>0.91459999999999997</v>
      </c>
      <c r="V9" s="224">
        <f>ROUND(E9*U9,2)</f>
        <v>396.94</v>
      </c>
      <c r="W9" s="224"/>
      <c r="X9" s="224" t="s">
        <v>119</v>
      </c>
      <c r="Y9" s="213"/>
      <c r="Z9" s="213"/>
      <c r="AA9" s="213"/>
      <c r="AB9" s="213"/>
      <c r="AC9" s="213"/>
      <c r="AD9" s="213"/>
      <c r="AE9" s="213"/>
      <c r="AF9" s="213"/>
      <c r="AG9" s="213" t="s">
        <v>120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33.75" outlineLevel="1">
      <c r="A10" s="234">
        <v>2</v>
      </c>
      <c r="B10" s="235" t="s">
        <v>121</v>
      </c>
      <c r="C10" s="253" t="s">
        <v>122</v>
      </c>
      <c r="D10" s="236" t="s">
        <v>123</v>
      </c>
      <c r="E10" s="237">
        <v>4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1.1999999999999999E-3</v>
      </c>
      <c r="O10" s="239">
        <f>ROUND(E10*N10,2)</f>
        <v>0</v>
      </c>
      <c r="P10" s="239">
        <v>0</v>
      </c>
      <c r="Q10" s="239">
        <f>ROUND(E10*P10,2)</f>
        <v>0</v>
      </c>
      <c r="R10" s="239" t="s">
        <v>117</v>
      </c>
      <c r="S10" s="239" t="s">
        <v>118</v>
      </c>
      <c r="T10" s="240" t="s">
        <v>118</v>
      </c>
      <c r="U10" s="224">
        <v>0.6</v>
      </c>
      <c r="V10" s="224">
        <f>ROUND(E10*U10,2)</f>
        <v>2.4</v>
      </c>
      <c r="W10" s="224"/>
      <c r="X10" s="224" t="s">
        <v>119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>
      <c r="A11" s="220"/>
      <c r="B11" s="221"/>
      <c r="C11" s="254" t="s">
        <v>124</v>
      </c>
      <c r="D11" s="222"/>
      <c r="E11" s="223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3"/>
      <c r="Z11" s="213"/>
      <c r="AA11" s="213"/>
      <c r="AB11" s="213"/>
      <c r="AC11" s="213"/>
      <c r="AD11" s="213"/>
      <c r="AE11" s="213"/>
      <c r="AF11" s="213"/>
      <c r="AG11" s="213" t="s">
        <v>125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>
      <c r="A12" s="220"/>
      <c r="B12" s="221"/>
      <c r="C12" s="255" t="s">
        <v>126</v>
      </c>
      <c r="D12" s="248"/>
      <c r="E12" s="248"/>
      <c r="F12" s="248"/>
      <c r="G12" s="248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3"/>
      <c r="Z12" s="213"/>
      <c r="AA12" s="213"/>
      <c r="AB12" s="213"/>
      <c r="AC12" s="213"/>
      <c r="AD12" s="213"/>
      <c r="AE12" s="213"/>
      <c r="AF12" s="213"/>
      <c r="AG12" s="213" t="s">
        <v>125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>
      <c r="A13" s="241">
        <v>3</v>
      </c>
      <c r="B13" s="242" t="s">
        <v>127</v>
      </c>
      <c r="C13" s="252" t="s">
        <v>128</v>
      </c>
      <c r="D13" s="243" t="s">
        <v>116</v>
      </c>
      <c r="E13" s="244">
        <v>434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 t="s">
        <v>117</v>
      </c>
      <c r="S13" s="246" t="s">
        <v>118</v>
      </c>
      <c r="T13" s="247" t="s">
        <v>118</v>
      </c>
      <c r="U13" s="224">
        <v>0.1</v>
      </c>
      <c r="V13" s="224">
        <f>ROUND(E13*U13,2)</f>
        <v>43.4</v>
      </c>
      <c r="W13" s="224"/>
      <c r="X13" s="224" t="s">
        <v>119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120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>
      <c r="A14" s="241">
        <v>4</v>
      </c>
      <c r="B14" s="242" t="s">
        <v>129</v>
      </c>
      <c r="C14" s="252" t="s">
        <v>130</v>
      </c>
      <c r="D14" s="243" t="s">
        <v>131</v>
      </c>
      <c r="E14" s="244">
        <v>288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6">
        <v>7.6000000000000004E-4</v>
      </c>
      <c r="O14" s="246">
        <f>ROUND(E14*N14,2)</f>
        <v>0.22</v>
      </c>
      <c r="P14" s="246">
        <v>0</v>
      </c>
      <c r="Q14" s="246">
        <f>ROUND(E14*P14,2)</f>
        <v>0</v>
      </c>
      <c r="R14" s="246"/>
      <c r="S14" s="246" t="s">
        <v>132</v>
      </c>
      <c r="T14" s="247" t="s">
        <v>133</v>
      </c>
      <c r="U14" s="224">
        <v>0.19</v>
      </c>
      <c r="V14" s="224">
        <f>ROUND(E14*U14,2)</f>
        <v>54.72</v>
      </c>
      <c r="W14" s="224"/>
      <c r="X14" s="224" t="s">
        <v>119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>
      <c r="A15" s="241">
        <v>5</v>
      </c>
      <c r="B15" s="242" t="s">
        <v>134</v>
      </c>
      <c r="C15" s="252" t="s">
        <v>135</v>
      </c>
      <c r="D15" s="243" t="s">
        <v>136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 t="s">
        <v>132</v>
      </c>
      <c r="T15" s="247" t="s">
        <v>133</v>
      </c>
      <c r="U15" s="224">
        <v>0</v>
      </c>
      <c r="V15" s="224">
        <f>ROUND(E15*U15,2)</f>
        <v>0</v>
      </c>
      <c r="W15" s="224"/>
      <c r="X15" s="224" t="s">
        <v>119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>
      <c r="A16" s="234">
        <v>6</v>
      </c>
      <c r="B16" s="235" t="s">
        <v>137</v>
      </c>
      <c r="C16" s="253" t="s">
        <v>138</v>
      </c>
      <c r="D16" s="236" t="s">
        <v>116</v>
      </c>
      <c r="E16" s="237">
        <v>499.1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2.9999999999999997E-4</v>
      </c>
      <c r="O16" s="239">
        <f>ROUND(E16*N16,2)</f>
        <v>0.15</v>
      </c>
      <c r="P16" s="239">
        <v>0</v>
      </c>
      <c r="Q16" s="239">
        <f>ROUND(E16*P16,2)</f>
        <v>0</v>
      </c>
      <c r="R16" s="239" t="s">
        <v>139</v>
      </c>
      <c r="S16" s="239" t="s">
        <v>118</v>
      </c>
      <c r="T16" s="240" t="s">
        <v>118</v>
      </c>
      <c r="U16" s="224">
        <v>0</v>
      </c>
      <c r="V16" s="224">
        <f>ROUND(E16*U16,2)</f>
        <v>0</v>
      </c>
      <c r="W16" s="224"/>
      <c r="X16" s="224" t="s">
        <v>140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141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>
      <c r="A17" s="220"/>
      <c r="B17" s="221"/>
      <c r="C17" s="256" t="s">
        <v>142</v>
      </c>
      <c r="D17" s="225"/>
      <c r="E17" s="226">
        <v>499.1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3"/>
      <c r="Z17" s="213"/>
      <c r="AA17" s="213"/>
      <c r="AB17" s="213"/>
      <c r="AC17" s="213"/>
      <c r="AD17" s="213"/>
      <c r="AE17" s="213"/>
      <c r="AF17" s="213"/>
      <c r="AG17" s="213" t="s">
        <v>143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>
      <c r="A18" s="234">
        <v>7</v>
      </c>
      <c r="B18" s="235" t="s">
        <v>144</v>
      </c>
      <c r="C18" s="253" t="s">
        <v>145</v>
      </c>
      <c r="D18" s="236" t="s">
        <v>146</v>
      </c>
      <c r="E18" s="237">
        <v>1.3282099999999999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117</v>
      </c>
      <c r="S18" s="239" t="s">
        <v>118</v>
      </c>
      <c r="T18" s="240" t="s">
        <v>118</v>
      </c>
      <c r="U18" s="224">
        <v>1.609</v>
      </c>
      <c r="V18" s="224">
        <f>ROUND(E18*U18,2)</f>
        <v>2.14</v>
      </c>
      <c r="W18" s="224"/>
      <c r="X18" s="224" t="s">
        <v>147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20"/>
      <c r="B19" s="221"/>
      <c r="C19" s="257" t="s">
        <v>149</v>
      </c>
      <c r="D19" s="249"/>
      <c r="E19" s="249"/>
      <c r="F19" s="249"/>
      <c r="G19" s="249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3"/>
      <c r="Z19" s="213"/>
      <c r="AA19" s="213"/>
      <c r="AB19" s="213"/>
      <c r="AC19" s="213"/>
      <c r="AD19" s="213"/>
      <c r="AE19" s="213"/>
      <c r="AF19" s="213"/>
      <c r="AG19" s="213" t="s">
        <v>125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>
      <c r="A20" s="220"/>
      <c r="B20" s="221"/>
      <c r="C20" s="256" t="s">
        <v>150</v>
      </c>
      <c r="D20" s="225"/>
      <c r="E20" s="226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3"/>
      <c r="Z20" s="213"/>
      <c r="AA20" s="213"/>
      <c r="AB20" s="213"/>
      <c r="AC20" s="213"/>
      <c r="AD20" s="213"/>
      <c r="AE20" s="213"/>
      <c r="AF20" s="213"/>
      <c r="AG20" s="213" t="s">
        <v>143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>
      <c r="A21" s="220"/>
      <c r="B21" s="221"/>
      <c r="C21" s="256" t="s">
        <v>151</v>
      </c>
      <c r="D21" s="225"/>
      <c r="E21" s="226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3"/>
      <c r="Z21" s="213"/>
      <c r="AA21" s="213"/>
      <c r="AB21" s="213"/>
      <c r="AC21" s="213"/>
      <c r="AD21" s="213"/>
      <c r="AE21" s="213"/>
      <c r="AF21" s="213"/>
      <c r="AG21" s="213" t="s">
        <v>143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>
      <c r="A22" s="220"/>
      <c r="B22" s="221"/>
      <c r="C22" s="256" t="s">
        <v>152</v>
      </c>
      <c r="D22" s="225"/>
      <c r="E22" s="226">
        <v>1.3282099999999999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3"/>
      <c r="Z22" s="213"/>
      <c r="AA22" s="213"/>
      <c r="AB22" s="213"/>
      <c r="AC22" s="213"/>
      <c r="AD22" s="213"/>
      <c r="AE22" s="213"/>
      <c r="AF22" s="213"/>
      <c r="AG22" s="213" t="s">
        <v>143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>
      <c r="A23" s="228" t="s">
        <v>112</v>
      </c>
      <c r="B23" s="229" t="s">
        <v>67</v>
      </c>
      <c r="C23" s="251" t="s">
        <v>68</v>
      </c>
      <c r="D23" s="230"/>
      <c r="E23" s="231"/>
      <c r="F23" s="232"/>
      <c r="G23" s="232">
        <f>SUMIF(AG24:AG38,"&lt;&gt;NOR",G24:G38)</f>
        <v>0</v>
      </c>
      <c r="H23" s="232"/>
      <c r="I23" s="232">
        <f>SUM(I24:I38)</f>
        <v>0</v>
      </c>
      <c r="J23" s="232"/>
      <c r="K23" s="232">
        <f>SUM(K24:K38)</f>
        <v>0</v>
      </c>
      <c r="L23" s="232"/>
      <c r="M23" s="232">
        <f>SUM(M24:M38)</f>
        <v>0</v>
      </c>
      <c r="N23" s="232"/>
      <c r="O23" s="232">
        <f>SUM(O24:O38)</f>
        <v>13.17</v>
      </c>
      <c r="P23" s="232"/>
      <c r="Q23" s="232">
        <f>SUM(Q24:Q38)</f>
        <v>0</v>
      </c>
      <c r="R23" s="232"/>
      <c r="S23" s="232"/>
      <c r="T23" s="233"/>
      <c r="U23" s="227"/>
      <c r="V23" s="227">
        <f>SUM(V24:V38)</f>
        <v>363.5</v>
      </c>
      <c r="W23" s="227"/>
      <c r="X23" s="227"/>
      <c r="AG23" t="s">
        <v>113</v>
      </c>
    </row>
    <row r="24" spans="1:60" outlineLevel="1">
      <c r="A24" s="234">
        <v>8</v>
      </c>
      <c r="B24" s="235" t="s">
        <v>153</v>
      </c>
      <c r="C24" s="253" t="s">
        <v>154</v>
      </c>
      <c r="D24" s="236" t="s">
        <v>116</v>
      </c>
      <c r="E24" s="237">
        <v>450.32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2.5500000000000002E-3</v>
      </c>
      <c r="O24" s="239">
        <f>ROUND(E24*N24,2)</f>
        <v>1.1499999999999999</v>
      </c>
      <c r="P24" s="239">
        <v>0</v>
      </c>
      <c r="Q24" s="239">
        <f>ROUND(E24*P24,2)</f>
        <v>0</v>
      </c>
      <c r="R24" s="239" t="s">
        <v>155</v>
      </c>
      <c r="S24" s="239" t="s">
        <v>118</v>
      </c>
      <c r="T24" s="240" t="s">
        <v>118</v>
      </c>
      <c r="U24" s="224">
        <v>0.32</v>
      </c>
      <c r="V24" s="224">
        <f>ROUND(E24*U24,2)</f>
        <v>144.1</v>
      </c>
      <c r="W24" s="224"/>
      <c r="X24" s="224" t="s">
        <v>119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>
      <c r="A25" s="220"/>
      <c r="B25" s="221"/>
      <c r="C25" s="256" t="s">
        <v>156</v>
      </c>
      <c r="D25" s="225"/>
      <c r="E25" s="226">
        <v>434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3"/>
      <c r="Z25" s="213"/>
      <c r="AA25" s="213"/>
      <c r="AB25" s="213"/>
      <c r="AC25" s="213"/>
      <c r="AD25" s="213"/>
      <c r="AE25" s="213"/>
      <c r="AF25" s="213"/>
      <c r="AG25" s="213" t="s">
        <v>143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20"/>
      <c r="B26" s="221"/>
      <c r="C26" s="256" t="s">
        <v>157</v>
      </c>
      <c r="D26" s="225"/>
      <c r="E26" s="226">
        <v>16.32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3"/>
      <c r="Z26" s="213"/>
      <c r="AA26" s="213"/>
      <c r="AB26" s="213"/>
      <c r="AC26" s="213"/>
      <c r="AD26" s="213"/>
      <c r="AE26" s="213"/>
      <c r="AF26" s="213"/>
      <c r="AG26" s="213" t="s">
        <v>143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41">
        <v>9</v>
      </c>
      <c r="B27" s="242" t="s">
        <v>158</v>
      </c>
      <c r="C27" s="252" t="s">
        <v>159</v>
      </c>
      <c r="D27" s="243" t="s">
        <v>116</v>
      </c>
      <c r="E27" s="244">
        <v>434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6">
        <v>0</v>
      </c>
      <c r="O27" s="246">
        <f>ROUND(E27*N27,2)</f>
        <v>0</v>
      </c>
      <c r="P27" s="246">
        <v>0</v>
      </c>
      <c r="Q27" s="246">
        <f>ROUND(E27*P27,2)</f>
        <v>0</v>
      </c>
      <c r="R27" s="246" t="s">
        <v>155</v>
      </c>
      <c r="S27" s="246" t="s">
        <v>118</v>
      </c>
      <c r="T27" s="247" t="s">
        <v>118</v>
      </c>
      <c r="U27" s="224">
        <v>0.45</v>
      </c>
      <c r="V27" s="224">
        <f>ROUND(E27*U27,2)</f>
        <v>195.3</v>
      </c>
      <c r="W27" s="224"/>
      <c r="X27" s="224" t="s">
        <v>119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120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>
      <c r="A28" s="234">
        <v>10</v>
      </c>
      <c r="B28" s="235" t="s">
        <v>160</v>
      </c>
      <c r="C28" s="253" t="s">
        <v>161</v>
      </c>
      <c r="D28" s="236" t="s">
        <v>162</v>
      </c>
      <c r="E28" s="237">
        <v>13.670999999999999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9">
        <v>0.02</v>
      </c>
      <c r="O28" s="239">
        <f>ROUND(E28*N28,2)</f>
        <v>0.27</v>
      </c>
      <c r="P28" s="239">
        <v>0</v>
      </c>
      <c r="Q28" s="239">
        <f>ROUND(E28*P28,2)</f>
        <v>0</v>
      </c>
      <c r="R28" s="239" t="s">
        <v>139</v>
      </c>
      <c r="S28" s="239" t="s">
        <v>118</v>
      </c>
      <c r="T28" s="240" t="s">
        <v>118</v>
      </c>
      <c r="U28" s="224">
        <v>0</v>
      </c>
      <c r="V28" s="224">
        <f>ROUND(E28*U28,2)</f>
        <v>0</v>
      </c>
      <c r="W28" s="224"/>
      <c r="X28" s="224" t="s">
        <v>140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141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>
      <c r="A29" s="220"/>
      <c r="B29" s="221"/>
      <c r="C29" s="256" t="s">
        <v>163</v>
      </c>
      <c r="D29" s="225"/>
      <c r="E29" s="226">
        <v>13.670999999999999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3"/>
      <c r="Z29" s="213"/>
      <c r="AA29" s="213"/>
      <c r="AB29" s="213"/>
      <c r="AC29" s="213"/>
      <c r="AD29" s="213"/>
      <c r="AE29" s="213"/>
      <c r="AF29" s="213"/>
      <c r="AG29" s="213" t="s">
        <v>143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>
      <c r="A30" s="234">
        <v>11</v>
      </c>
      <c r="B30" s="235" t="s">
        <v>164</v>
      </c>
      <c r="C30" s="253" t="s">
        <v>165</v>
      </c>
      <c r="D30" s="236" t="s">
        <v>162</v>
      </c>
      <c r="E30" s="237">
        <v>3.7699199999999999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9">
        <v>0.02</v>
      </c>
      <c r="O30" s="239">
        <f>ROUND(E30*N30,2)</f>
        <v>0.08</v>
      </c>
      <c r="P30" s="239">
        <v>0</v>
      </c>
      <c r="Q30" s="239">
        <f>ROUND(E30*P30,2)</f>
        <v>0</v>
      </c>
      <c r="R30" s="239" t="s">
        <v>139</v>
      </c>
      <c r="S30" s="239" t="s">
        <v>118</v>
      </c>
      <c r="T30" s="240" t="s">
        <v>118</v>
      </c>
      <c r="U30" s="224">
        <v>0</v>
      </c>
      <c r="V30" s="224">
        <f>ROUND(E30*U30,2)</f>
        <v>0</v>
      </c>
      <c r="W30" s="224"/>
      <c r="X30" s="224" t="s">
        <v>140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141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>
      <c r="A31" s="220"/>
      <c r="B31" s="221"/>
      <c r="C31" s="256" t="s">
        <v>166</v>
      </c>
      <c r="D31" s="225"/>
      <c r="E31" s="226">
        <v>3.7699199999999999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3"/>
      <c r="Z31" s="213"/>
      <c r="AA31" s="213"/>
      <c r="AB31" s="213"/>
      <c r="AC31" s="213"/>
      <c r="AD31" s="213"/>
      <c r="AE31" s="213"/>
      <c r="AF31" s="213"/>
      <c r="AG31" s="213" t="s">
        <v>143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33.75" outlineLevel="1">
      <c r="A32" s="234">
        <v>12</v>
      </c>
      <c r="B32" s="235" t="s">
        <v>167</v>
      </c>
      <c r="C32" s="253" t="s">
        <v>168</v>
      </c>
      <c r="D32" s="236" t="s">
        <v>116</v>
      </c>
      <c r="E32" s="237">
        <v>455.7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9">
        <v>2.5600000000000001E-2</v>
      </c>
      <c r="O32" s="239">
        <f>ROUND(E32*N32,2)</f>
        <v>11.67</v>
      </c>
      <c r="P32" s="239">
        <v>0</v>
      </c>
      <c r="Q32" s="239">
        <f>ROUND(E32*P32,2)</f>
        <v>0</v>
      </c>
      <c r="R32" s="239" t="s">
        <v>139</v>
      </c>
      <c r="S32" s="239" t="s">
        <v>118</v>
      </c>
      <c r="T32" s="240" t="s">
        <v>118</v>
      </c>
      <c r="U32" s="224">
        <v>0</v>
      </c>
      <c r="V32" s="224">
        <f>ROUND(E32*U32,2)</f>
        <v>0</v>
      </c>
      <c r="W32" s="224"/>
      <c r="X32" s="224" t="s">
        <v>140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>
      <c r="A33" s="220"/>
      <c r="B33" s="221"/>
      <c r="C33" s="256" t="s">
        <v>169</v>
      </c>
      <c r="D33" s="225"/>
      <c r="E33" s="226">
        <v>455.7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3"/>
      <c r="Z33" s="213"/>
      <c r="AA33" s="213"/>
      <c r="AB33" s="213"/>
      <c r="AC33" s="213"/>
      <c r="AD33" s="213"/>
      <c r="AE33" s="213"/>
      <c r="AF33" s="213"/>
      <c r="AG33" s="213" t="s">
        <v>143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>
      <c r="A34" s="234">
        <v>13</v>
      </c>
      <c r="B34" s="235" t="s">
        <v>170</v>
      </c>
      <c r="C34" s="253" t="s">
        <v>171</v>
      </c>
      <c r="D34" s="236" t="s">
        <v>146</v>
      </c>
      <c r="E34" s="237">
        <v>13.16305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 t="s">
        <v>155</v>
      </c>
      <c r="S34" s="239" t="s">
        <v>118</v>
      </c>
      <c r="T34" s="240" t="s">
        <v>118</v>
      </c>
      <c r="U34" s="224">
        <v>1.831</v>
      </c>
      <c r="V34" s="224">
        <f>ROUND(E34*U34,2)</f>
        <v>24.1</v>
      </c>
      <c r="W34" s="224"/>
      <c r="X34" s="224" t="s">
        <v>147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>
      <c r="A35" s="220"/>
      <c r="B35" s="221"/>
      <c r="C35" s="257" t="s">
        <v>149</v>
      </c>
      <c r="D35" s="249"/>
      <c r="E35" s="249"/>
      <c r="F35" s="249"/>
      <c r="G35" s="249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3"/>
      <c r="Z35" s="213"/>
      <c r="AA35" s="213"/>
      <c r="AB35" s="213"/>
      <c r="AC35" s="213"/>
      <c r="AD35" s="213"/>
      <c r="AE35" s="213"/>
      <c r="AF35" s="213"/>
      <c r="AG35" s="213" t="s">
        <v>125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>
      <c r="A36" s="220"/>
      <c r="B36" s="221"/>
      <c r="C36" s="256" t="s">
        <v>150</v>
      </c>
      <c r="D36" s="225"/>
      <c r="E36" s="226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3"/>
      <c r="Z36" s="213"/>
      <c r="AA36" s="213"/>
      <c r="AB36" s="213"/>
      <c r="AC36" s="213"/>
      <c r="AD36" s="213"/>
      <c r="AE36" s="213"/>
      <c r="AF36" s="213"/>
      <c r="AG36" s="213" t="s">
        <v>143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>
      <c r="A37" s="220"/>
      <c r="B37" s="221"/>
      <c r="C37" s="256" t="s">
        <v>172</v>
      </c>
      <c r="D37" s="225"/>
      <c r="E37" s="226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3"/>
      <c r="Z37" s="213"/>
      <c r="AA37" s="213"/>
      <c r="AB37" s="213"/>
      <c r="AC37" s="213"/>
      <c r="AD37" s="213"/>
      <c r="AE37" s="213"/>
      <c r="AF37" s="213"/>
      <c r="AG37" s="213" t="s">
        <v>143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20"/>
      <c r="B38" s="221"/>
      <c r="C38" s="256" t="s">
        <v>173</v>
      </c>
      <c r="D38" s="225"/>
      <c r="E38" s="226">
        <v>13.16305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3"/>
      <c r="Z38" s="213"/>
      <c r="AA38" s="213"/>
      <c r="AB38" s="213"/>
      <c r="AC38" s="213"/>
      <c r="AD38" s="213"/>
      <c r="AE38" s="213"/>
      <c r="AF38" s="213"/>
      <c r="AG38" s="213" t="s">
        <v>143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>
      <c r="A39" s="228" t="s">
        <v>112</v>
      </c>
      <c r="B39" s="229" t="s">
        <v>69</v>
      </c>
      <c r="C39" s="251" t="s">
        <v>70</v>
      </c>
      <c r="D39" s="230"/>
      <c r="E39" s="231"/>
      <c r="F39" s="232"/>
      <c r="G39" s="232">
        <f>SUMIF(AG40:AG49,"&lt;&gt;NOR",G40:G49)</f>
        <v>0</v>
      </c>
      <c r="H39" s="232"/>
      <c r="I39" s="232">
        <f>SUM(I40:I49)</f>
        <v>0</v>
      </c>
      <c r="J39" s="232"/>
      <c r="K39" s="232">
        <f>SUM(K40:K49)</f>
        <v>0</v>
      </c>
      <c r="L39" s="232"/>
      <c r="M39" s="232">
        <f>SUM(M40:M49)</f>
        <v>0</v>
      </c>
      <c r="N39" s="232"/>
      <c r="O39" s="232">
        <f>SUM(O40:O49)</f>
        <v>0.01</v>
      </c>
      <c r="P39" s="232"/>
      <c r="Q39" s="232">
        <f>SUM(Q40:Q49)</f>
        <v>7.0000000000000007E-2</v>
      </c>
      <c r="R39" s="232"/>
      <c r="S39" s="232"/>
      <c r="T39" s="233"/>
      <c r="U39" s="227"/>
      <c r="V39" s="227">
        <f>SUM(V40:V49)</f>
        <v>4.84</v>
      </c>
      <c r="W39" s="227"/>
      <c r="X39" s="227"/>
      <c r="AG39" t="s">
        <v>113</v>
      </c>
    </row>
    <row r="40" spans="1:60" outlineLevel="1">
      <c r="A40" s="234">
        <v>14</v>
      </c>
      <c r="B40" s="235" t="s">
        <v>174</v>
      </c>
      <c r="C40" s="253" t="s">
        <v>175</v>
      </c>
      <c r="D40" s="236" t="s">
        <v>131</v>
      </c>
      <c r="E40" s="237">
        <v>1.2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9">
        <v>1.3600000000000001E-3</v>
      </c>
      <c r="O40" s="239">
        <f>ROUND(E40*N40,2)</f>
        <v>0</v>
      </c>
      <c r="P40" s="239">
        <v>0</v>
      </c>
      <c r="Q40" s="239">
        <f>ROUND(E40*P40,2)</f>
        <v>0</v>
      </c>
      <c r="R40" s="239" t="s">
        <v>176</v>
      </c>
      <c r="S40" s="239" t="s">
        <v>118</v>
      </c>
      <c r="T40" s="240" t="s">
        <v>118</v>
      </c>
      <c r="U40" s="224">
        <v>0.43930000000000002</v>
      </c>
      <c r="V40" s="224">
        <f>ROUND(E40*U40,2)</f>
        <v>0.53</v>
      </c>
      <c r="W40" s="224"/>
      <c r="X40" s="224" t="s">
        <v>119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>
      <c r="A41" s="220"/>
      <c r="B41" s="221"/>
      <c r="C41" s="257" t="s">
        <v>177</v>
      </c>
      <c r="D41" s="249"/>
      <c r="E41" s="249"/>
      <c r="F41" s="249"/>
      <c r="G41" s="249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3"/>
      <c r="Z41" s="213"/>
      <c r="AA41" s="213"/>
      <c r="AB41" s="213"/>
      <c r="AC41" s="213"/>
      <c r="AD41" s="213"/>
      <c r="AE41" s="213"/>
      <c r="AF41" s="213"/>
      <c r="AG41" s="213" t="s">
        <v>125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>
      <c r="A42" s="220"/>
      <c r="B42" s="221"/>
      <c r="C42" s="256" t="s">
        <v>178</v>
      </c>
      <c r="D42" s="225"/>
      <c r="E42" s="226">
        <v>1.2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3"/>
      <c r="Z42" s="213"/>
      <c r="AA42" s="213"/>
      <c r="AB42" s="213"/>
      <c r="AC42" s="213"/>
      <c r="AD42" s="213"/>
      <c r="AE42" s="213"/>
      <c r="AF42" s="213"/>
      <c r="AG42" s="213" t="s">
        <v>143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>
      <c r="A43" s="241">
        <v>15</v>
      </c>
      <c r="B43" s="242" t="s">
        <v>179</v>
      </c>
      <c r="C43" s="252" t="s">
        <v>180</v>
      </c>
      <c r="D43" s="243" t="s">
        <v>123</v>
      </c>
      <c r="E43" s="244">
        <v>4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0</v>
      </c>
      <c r="O43" s="246">
        <f>ROUND(E43*N43,2)</f>
        <v>0</v>
      </c>
      <c r="P43" s="246">
        <v>1.7049999999999999E-2</v>
      </c>
      <c r="Q43" s="246">
        <f>ROUND(E43*P43,2)</f>
        <v>7.0000000000000007E-2</v>
      </c>
      <c r="R43" s="246" t="s">
        <v>176</v>
      </c>
      <c r="S43" s="246" t="s">
        <v>118</v>
      </c>
      <c r="T43" s="247" t="s">
        <v>118</v>
      </c>
      <c r="U43" s="224">
        <v>0.41399999999999998</v>
      </c>
      <c r="V43" s="224">
        <f>ROUND(E43*U43,2)</f>
        <v>1.66</v>
      </c>
      <c r="W43" s="224"/>
      <c r="X43" s="224" t="s">
        <v>119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33.75" outlineLevel="1">
      <c r="A44" s="241">
        <v>16</v>
      </c>
      <c r="B44" s="242" t="s">
        <v>181</v>
      </c>
      <c r="C44" s="252" t="s">
        <v>182</v>
      </c>
      <c r="D44" s="243" t="s">
        <v>123</v>
      </c>
      <c r="E44" s="244">
        <v>4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1.92E-3</v>
      </c>
      <c r="O44" s="246">
        <f>ROUND(E44*N44,2)</f>
        <v>0.01</v>
      </c>
      <c r="P44" s="246">
        <v>0</v>
      </c>
      <c r="Q44" s="246">
        <f>ROUND(E44*P44,2)</f>
        <v>0</v>
      </c>
      <c r="R44" s="246" t="s">
        <v>176</v>
      </c>
      <c r="S44" s="246" t="s">
        <v>118</v>
      </c>
      <c r="T44" s="247" t="s">
        <v>118</v>
      </c>
      <c r="U44" s="224">
        <v>0.66</v>
      </c>
      <c r="V44" s="224">
        <f>ROUND(E44*U44,2)</f>
        <v>2.64</v>
      </c>
      <c r="W44" s="224"/>
      <c r="X44" s="224" t="s">
        <v>119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120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>
      <c r="A45" s="234">
        <v>17</v>
      </c>
      <c r="B45" s="235" t="s">
        <v>183</v>
      </c>
      <c r="C45" s="253" t="s">
        <v>184</v>
      </c>
      <c r="D45" s="236" t="s">
        <v>146</v>
      </c>
      <c r="E45" s="237">
        <v>9.3100000000000006E-3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0</v>
      </c>
      <c r="O45" s="239">
        <f>ROUND(E45*N45,2)</f>
        <v>0</v>
      </c>
      <c r="P45" s="239">
        <v>0</v>
      </c>
      <c r="Q45" s="239">
        <f>ROUND(E45*P45,2)</f>
        <v>0</v>
      </c>
      <c r="R45" s="239" t="s">
        <v>176</v>
      </c>
      <c r="S45" s="239" t="s">
        <v>118</v>
      </c>
      <c r="T45" s="240" t="s">
        <v>118</v>
      </c>
      <c r="U45" s="224">
        <v>1.5229999999999999</v>
      </c>
      <c r="V45" s="224">
        <f>ROUND(E45*U45,2)</f>
        <v>0.01</v>
      </c>
      <c r="W45" s="224"/>
      <c r="X45" s="224" t="s">
        <v>147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>
      <c r="A46" s="220"/>
      <c r="B46" s="221"/>
      <c r="C46" s="257" t="s">
        <v>185</v>
      </c>
      <c r="D46" s="249"/>
      <c r="E46" s="249"/>
      <c r="F46" s="249"/>
      <c r="G46" s="249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3"/>
      <c r="Z46" s="213"/>
      <c r="AA46" s="213"/>
      <c r="AB46" s="213"/>
      <c r="AC46" s="213"/>
      <c r="AD46" s="213"/>
      <c r="AE46" s="213"/>
      <c r="AF46" s="213"/>
      <c r="AG46" s="213" t="s">
        <v>125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>
      <c r="A47" s="220"/>
      <c r="B47" s="221"/>
      <c r="C47" s="256" t="s">
        <v>150</v>
      </c>
      <c r="D47" s="225"/>
      <c r="E47" s="226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3"/>
      <c r="Z47" s="213"/>
      <c r="AA47" s="213"/>
      <c r="AB47" s="213"/>
      <c r="AC47" s="213"/>
      <c r="AD47" s="213"/>
      <c r="AE47" s="213"/>
      <c r="AF47" s="213"/>
      <c r="AG47" s="213" t="s">
        <v>143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>
      <c r="A48" s="220"/>
      <c r="B48" s="221"/>
      <c r="C48" s="256" t="s">
        <v>186</v>
      </c>
      <c r="D48" s="225"/>
      <c r="E48" s="226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3"/>
      <c r="Z48" s="213"/>
      <c r="AA48" s="213"/>
      <c r="AB48" s="213"/>
      <c r="AC48" s="213"/>
      <c r="AD48" s="213"/>
      <c r="AE48" s="213"/>
      <c r="AF48" s="213"/>
      <c r="AG48" s="213" t="s">
        <v>143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>
      <c r="A49" s="220"/>
      <c r="B49" s="221"/>
      <c r="C49" s="256" t="s">
        <v>187</v>
      </c>
      <c r="D49" s="225"/>
      <c r="E49" s="226">
        <v>9.3100000000000006E-3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3"/>
      <c r="Z49" s="213"/>
      <c r="AA49" s="213"/>
      <c r="AB49" s="213"/>
      <c r="AC49" s="213"/>
      <c r="AD49" s="213"/>
      <c r="AE49" s="213"/>
      <c r="AF49" s="213"/>
      <c r="AG49" s="213" t="s">
        <v>143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>
      <c r="A50" s="228" t="s">
        <v>112</v>
      </c>
      <c r="B50" s="229" t="s">
        <v>71</v>
      </c>
      <c r="C50" s="251" t="s">
        <v>72</v>
      </c>
      <c r="D50" s="230"/>
      <c r="E50" s="231"/>
      <c r="F50" s="232"/>
      <c r="G50" s="232">
        <f>SUMIF(AG51:AG64,"&lt;&gt;NOR",G51:G64)</f>
        <v>0</v>
      </c>
      <c r="H50" s="232"/>
      <c r="I50" s="232">
        <f>SUM(I51:I64)</f>
        <v>0</v>
      </c>
      <c r="J50" s="232"/>
      <c r="K50" s="232">
        <f>SUM(K51:K64)</f>
        <v>0</v>
      </c>
      <c r="L50" s="232"/>
      <c r="M50" s="232">
        <f>SUM(M51:M64)</f>
        <v>0</v>
      </c>
      <c r="N50" s="232"/>
      <c r="O50" s="232">
        <f>SUM(O51:O64)</f>
        <v>1.6400000000000001</v>
      </c>
      <c r="P50" s="232"/>
      <c r="Q50" s="232">
        <f>SUM(Q51:Q64)</f>
        <v>0</v>
      </c>
      <c r="R50" s="232"/>
      <c r="S50" s="232"/>
      <c r="T50" s="233"/>
      <c r="U50" s="227"/>
      <c r="V50" s="227">
        <f>SUM(V51:V64)</f>
        <v>72</v>
      </c>
      <c r="W50" s="227"/>
      <c r="X50" s="227"/>
      <c r="AG50" t="s">
        <v>113</v>
      </c>
    </row>
    <row r="51" spans="1:60" ht="33.75" outlineLevel="1">
      <c r="A51" s="234">
        <v>18</v>
      </c>
      <c r="B51" s="235" t="s">
        <v>188</v>
      </c>
      <c r="C51" s="253" t="s">
        <v>189</v>
      </c>
      <c r="D51" s="236" t="s">
        <v>131</v>
      </c>
      <c r="E51" s="237">
        <v>192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9.8999999999999999E-4</v>
      </c>
      <c r="O51" s="239">
        <f>ROUND(E51*N51,2)</f>
        <v>0.19</v>
      </c>
      <c r="P51" s="239">
        <v>0</v>
      </c>
      <c r="Q51" s="239">
        <f>ROUND(E51*P51,2)</f>
        <v>0</v>
      </c>
      <c r="R51" s="239" t="s">
        <v>190</v>
      </c>
      <c r="S51" s="239" t="s">
        <v>118</v>
      </c>
      <c r="T51" s="240" t="s">
        <v>118</v>
      </c>
      <c r="U51" s="224">
        <v>0.36</v>
      </c>
      <c r="V51" s="224">
        <f>ROUND(E51*U51,2)</f>
        <v>69.12</v>
      </c>
      <c r="W51" s="224"/>
      <c r="X51" s="224" t="s">
        <v>119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>
      <c r="A52" s="220"/>
      <c r="B52" s="221"/>
      <c r="C52" s="256" t="s">
        <v>191</v>
      </c>
      <c r="D52" s="225"/>
      <c r="E52" s="226">
        <v>192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3"/>
      <c r="Z52" s="213"/>
      <c r="AA52" s="213"/>
      <c r="AB52" s="213"/>
      <c r="AC52" s="213"/>
      <c r="AD52" s="213"/>
      <c r="AE52" s="213"/>
      <c r="AF52" s="213"/>
      <c r="AG52" s="213" t="s">
        <v>143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>
      <c r="A53" s="234">
        <v>19</v>
      </c>
      <c r="B53" s="235" t="s">
        <v>192</v>
      </c>
      <c r="C53" s="253" t="s">
        <v>193</v>
      </c>
      <c r="D53" s="236" t="s">
        <v>162</v>
      </c>
      <c r="E53" s="237">
        <v>2.5344000000000002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9">
        <v>2.3570000000000001E-2</v>
      </c>
      <c r="O53" s="239">
        <f>ROUND(E53*N53,2)</f>
        <v>0.06</v>
      </c>
      <c r="P53" s="239">
        <v>0</v>
      </c>
      <c r="Q53" s="239">
        <f>ROUND(E53*P53,2)</f>
        <v>0</v>
      </c>
      <c r="R53" s="239" t="s">
        <v>190</v>
      </c>
      <c r="S53" s="239" t="s">
        <v>118</v>
      </c>
      <c r="T53" s="240" t="s">
        <v>118</v>
      </c>
      <c r="U53" s="224">
        <v>0</v>
      </c>
      <c r="V53" s="224">
        <f>ROUND(E53*U53,2)</f>
        <v>0</v>
      </c>
      <c r="W53" s="224"/>
      <c r="X53" s="224" t="s">
        <v>119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>
      <c r="A54" s="220"/>
      <c r="B54" s="221"/>
      <c r="C54" s="256" t="s">
        <v>194</v>
      </c>
      <c r="D54" s="225"/>
      <c r="E54" s="226">
        <v>1.1519999999999999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3"/>
      <c r="Z54" s="213"/>
      <c r="AA54" s="213"/>
      <c r="AB54" s="213"/>
      <c r="AC54" s="213"/>
      <c r="AD54" s="213"/>
      <c r="AE54" s="213"/>
      <c r="AF54" s="213"/>
      <c r="AG54" s="213" t="s">
        <v>143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>
      <c r="A55" s="220"/>
      <c r="B55" s="221"/>
      <c r="C55" s="256" t="s">
        <v>195</v>
      </c>
      <c r="D55" s="225"/>
      <c r="E55" s="226">
        <v>1.3824000000000001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3"/>
      <c r="Z55" s="213"/>
      <c r="AA55" s="213"/>
      <c r="AB55" s="213"/>
      <c r="AC55" s="213"/>
      <c r="AD55" s="213"/>
      <c r="AE55" s="213"/>
      <c r="AF55" s="213"/>
      <c r="AG55" s="213" t="s">
        <v>143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>
      <c r="A56" s="234">
        <v>20</v>
      </c>
      <c r="B56" s="235" t="s">
        <v>196</v>
      </c>
      <c r="C56" s="253" t="s">
        <v>197</v>
      </c>
      <c r="D56" s="236" t="s">
        <v>162</v>
      </c>
      <c r="E56" s="237">
        <v>1.2672000000000001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0.5</v>
      </c>
      <c r="O56" s="239">
        <f>ROUND(E56*N56,2)</f>
        <v>0.63</v>
      </c>
      <c r="P56" s="239">
        <v>0</v>
      </c>
      <c r="Q56" s="239">
        <f>ROUND(E56*P56,2)</f>
        <v>0</v>
      </c>
      <c r="R56" s="239" t="s">
        <v>139</v>
      </c>
      <c r="S56" s="239" t="s">
        <v>118</v>
      </c>
      <c r="T56" s="240" t="s">
        <v>118</v>
      </c>
      <c r="U56" s="224">
        <v>0</v>
      </c>
      <c r="V56" s="224">
        <f>ROUND(E56*U56,2)</f>
        <v>0</v>
      </c>
      <c r="W56" s="224"/>
      <c r="X56" s="224" t="s">
        <v>140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141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>
      <c r="A57" s="220"/>
      <c r="B57" s="221"/>
      <c r="C57" s="256" t="s">
        <v>198</v>
      </c>
      <c r="D57" s="225"/>
      <c r="E57" s="226">
        <v>1.2672000000000001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3"/>
      <c r="Z57" s="213"/>
      <c r="AA57" s="213"/>
      <c r="AB57" s="213"/>
      <c r="AC57" s="213"/>
      <c r="AD57" s="213"/>
      <c r="AE57" s="213"/>
      <c r="AF57" s="213"/>
      <c r="AG57" s="213" t="s">
        <v>143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>
      <c r="A58" s="234">
        <v>21</v>
      </c>
      <c r="B58" s="235" t="s">
        <v>199</v>
      </c>
      <c r="C58" s="253" t="s">
        <v>200</v>
      </c>
      <c r="D58" s="236" t="s">
        <v>162</v>
      </c>
      <c r="E58" s="237">
        <v>1.52064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0.5</v>
      </c>
      <c r="O58" s="239">
        <f>ROUND(E58*N58,2)</f>
        <v>0.76</v>
      </c>
      <c r="P58" s="239">
        <v>0</v>
      </c>
      <c r="Q58" s="239">
        <f>ROUND(E58*P58,2)</f>
        <v>0</v>
      </c>
      <c r="R58" s="239"/>
      <c r="S58" s="239" t="s">
        <v>132</v>
      </c>
      <c r="T58" s="240" t="s">
        <v>118</v>
      </c>
      <c r="U58" s="224">
        <v>0</v>
      </c>
      <c r="V58" s="224">
        <f>ROUND(E58*U58,2)</f>
        <v>0</v>
      </c>
      <c r="W58" s="224"/>
      <c r="X58" s="224" t="s">
        <v>140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141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>
      <c r="A59" s="220"/>
      <c r="B59" s="221"/>
      <c r="C59" s="256" t="s">
        <v>201</v>
      </c>
      <c r="D59" s="225"/>
      <c r="E59" s="226">
        <v>1.52064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3"/>
      <c r="Z59" s="213"/>
      <c r="AA59" s="213"/>
      <c r="AB59" s="213"/>
      <c r="AC59" s="213"/>
      <c r="AD59" s="213"/>
      <c r="AE59" s="213"/>
      <c r="AF59" s="213"/>
      <c r="AG59" s="213" t="s">
        <v>143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>
      <c r="A60" s="234">
        <v>22</v>
      </c>
      <c r="B60" s="235" t="s">
        <v>202</v>
      </c>
      <c r="C60" s="253" t="s">
        <v>203</v>
      </c>
      <c r="D60" s="236" t="s">
        <v>146</v>
      </c>
      <c r="E60" s="237">
        <v>1.64374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0</v>
      </c>
      <c r="O60" s="239">
        <f>ROUND(E60*N60,2)</f>
        <v>0</v>
      </c>
      <c r="P60" s="239">
        <v>0</v>
      </c>
      <c r="Q60" s="239">
        <f>ROUND(E60*P60,2)</f>
        <v>0</v>
      </c>
      <c r="R60" s="239" t="s">
        <v>190</v>
      </c>
      <c r="S60" s="239" t="s">
        <v>118</v>
      </c>
      <c r="T60" s="240" t="s">
        <v>118</v>
      </c>
      <c r="U60" s="224">
        <v>1.7509999999999999</v>
      </c>
      <c r="V60" s="224">
        <f>ROUND(E60*U60,2)</f>
        <v>2.88</v>
      </c>
      <c r="W60" s="224"/>
      <c r="X60" s="224" t="s">
        <v>147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20"/>
      <c r="B61" s="221"/>
      <c r="C61" s="257" t="s">
        <v>149</v>
      </c>
      <c r="D61" s="249"/>
      <c r="E61" s="249"/>
      <c r="F61" s="249"/>
      <c r="G61" s="249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3"/>
      <c r="Z61" s="213"/>
      <c r="AA61" s="213"/>
      <c r="AB61" s="213"/>
      <c r="AC61" s="213"/>
      <c r="AD61" s="213"/>
      <c r="AE61" s="213"/>
      <c r="AF61" s="213"/>
      <c r="AG61" s="213" t="s">
        <v>125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>
      <c r="A62" s="220"/>
      <c r="B62" s="221"/>
      <c r="C62" s="256" t="s">
        <v>150</v>
      </c>
      <c r="D62" s="225"/>
      <c r="E62" s="226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3"/>
      <c r="Z62" s="213"/>
      <c r="AA62" s="213"/>
      <c r="AB62" s="213"/>
      <c r="AC62" s="213"/>
      <c r="AD62" s="213"/>
      <c r="AE62" s="213"/>
      <c r="AF62" s="213"/>
      <c r="AG62" s="213" t="s">
        <v>143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>
      <c r="A63" s="220"/>
      <c r="B63" s="221"/>
      <c r="C63" s="256" t="s">
        <v>204</v>
      </c>
      <c r="D63" s="225"/>
      <c r="E63" s="226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3"/>
      <c r="Z63" s="213"/>
      <c r="AA63" s="213"/>
      <c r="AB63" s="213"/>
      <c r="AC63" s="213"/>
      <c r="AD63" s="213"/>
      <c r="AE63" s="213"/>
      <c r="AF63" s="213"/>
      <c r="AG63" s="213" t="s">
        <v>143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>
      <c r="A64" s="220"/>
      <c r="B64" s="221"/>
      <c r="C64" s="256" t="s">
        <v>205</v>
      </c>
      <c r="D64" s="225"/>
      <c r="E64" s="226">
        <v>1.64374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3"/>
      <c r="Z64" s="213"/>
      <c r="AA64" s="213"/>
      <c r="AB64" s="213"/>
      <c r="AC64" s="213"/>
      <c r="AD64" s="213"/>
      <c r="AE64" s="213"/>
      <c r="AF64" s="213"/>
      <c r="AG64" s="213" t="s">
        <v>143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>
      <c r="A65" s="228" t="s">
        <v>112</v>
      </c>
      <c r="B65" s="229" t="s">
        <v>73</v>
      </c>
      <c r="C65" s="251" t="s">
        <v>74</v>
      </c>
      <c r="D65" s="230"/>
      <c r="E65" s="231"/>
      <c r="F65" s="232"/>
      <c r="G65" s="232">
        <f>SUMIF(AG66:AG94,"&lt;&gt;NOR",G66:G94)</f>
        <v>0</v>
      </c>
      <c r="H65" s="232"/>
      <c r="I65" s="232">
        <f>SUM(I66:I94)</f>
        <v>0</v>
      </c>
      <c r="J65" s="232"/>
      <c r="K65" s="232">
        <f>SUM(K66:K94)</f>
        <v>0</v>
      </c>
      <c r="L65" s="232"/>
      <c r="M65" s="232">
        <f>SUM(M66:M94)</f>
        <v>0</v>
      </c>
      <c r="N65" s="232"/>
      <c r="O65" s="232">
        <f>SUM(O66:O94)</f>
        <v>0.33</v>
      </c>
      <c r="P65" s="232"/>
      <c r="Q65" s="232">
        <f>SUM(Q66:Q94)</f>
        <v>0.2</v>
      </c>
      <c r="R65" s="232"/>
      <c r="S65" s="232"/>
      <c r="T65" s="233"/>
      <c r="U65" s="227"/>
      <c r="V65" s="227">
        <f>SUM(V66:V94)</f>
        <v>76.13</v>
      </c>
      <c r="W65" s="227"/>
      <c r="X65" s="227"/>
      <c r="AG65" t="s">
        <v>113</v>
      </c>
    </row>
    <row r="66" spans="1:60" ht="22.5" outlineLevel="1">
      <c r="A66" s="234">
        <v>23</v>
      </c>
      <c r="B66" s="235" t="s">
        <v>206</v>
      </c>
      <c r="C66" s="253" t="s">
        <v>207</v>
      </c>
      <c r="D66" s="236" t="s">
        <v>131</v>
      </c>
      <c r="E66" s="237">
        <v>65.95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9">
        <v>1.56E-3</v>
      </c>
      <c r="O66" s="239">
        <f>ROUND(E66*N66,2)</f>
        <v>0.1</v>
      </c>
      <c r="P66" s="239">
        <v>0</v>
      </c>
      <c r="Q66" s="239">
        <f>ROUND(E66*P66,2)</f>
        <v>0</v>
      </c>
      <c r="R66" s="239" t="s">
        <v>208</v>
      </c>
      <c r="S66" s="239" t="s">
        <v>118</v>
      </c>
      <c r="T66" s="240" t="s">
        <v>118</v>
      </c>
      <c r="U66" s="224">
        <v>0.39</v>
      </c>
      <c r="V66" s="224">
        <f>ROUND(E66*U66,2)</f>
        <v>25.72</v>
      </c>
      <c r="W66" s="224"/>
      <c r="X66" s="224" t="s">
        <v>119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>
      <c r="A67" s="220"/>
      <c r="B67" s="221"/>
      <c r="C67" s="257" t="s">
        <v>209</v>
      </c>
      <c r="D67" s="249"/>
      <c r="E67" s="249"/>
      <c r="F67" s="249"/>
      <c r="G67" s="249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3"/>
      <c r="Z67" s="213"/>
      <c r="AA67" s="213"/>
      <c r="AB67" s="213"/>
      <c r="AC67" s="213"/>
      <c r="AD67" s="213"/>
      <c r="AE67" s="213"/>
      <c r="AF67" s="213"/>
      <c r="AG67" s="213" t="s">
        <v>125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20"/>
      <c r="B68" s="221"/>
      <c r="C68" s="256" t="s">
        <v>210</v>
      </c>
      <c r="D68" s="225"/>
      <c r="E68" s="226">
        <v>40.799999999999997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3"/>
      <c r="Z68" s="213"/>
      <c r="AA68" s="213"/>
      <c r="AB68" s="213"/>
      <c r="AC68" s="213"/>
      <c r="AD68" s="213"/>
      <c r="AE68" s="213"/>
      <c r="AF68" s="213"/>
      <c r="AG68" s="213" t="s">
        <v>143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>
      <c r="A69" s="220"/>
      <c r="B69" s="221"/>
      <c r="C69" s="256" t="s">
        <v>211</v>
      </c>
      <c r="D69" s="225"/>
      <c r="E69" s="226">
        <v>25.15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3"/>
      <c r="Z69" s="213"/>
      <c r="AA69" s="213"/>
      <c r="AB69" s="213"/>
      <c r="AC69" s="213"/>
      <c r="AD69" s="213"/>
      <c r="AE69" s="213"/>
      <c r="AF69" s="213"/>
      <c r="AG69" s="213" t="s">
        <v>143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>
      <c r="A70" s="234">
        <v>24</v>
      </c>
      <c r="B70" s="235" t="s">
        <v>212</v>
      </c>
      <c r="C70" s="253" t="s">
        <v>213</v>
      </c>
      <c r="D70" s="236" t="s">
        <v>131</v>
      </c>
      <c r="E70" s="237">
        <v>22.05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2.47E-3</v>
      </c>
      <c r="O70" s="239">
        <f>ROUND(E70*N70,2)</f>
        <v>0.05</v>
      </c>
      <c r="P70" s="239">
        <v>0</v>
      </c>
      <c r="Q70" s="239">
        <f>ROUND(E70*P70,2)</f>
        <v>0</v>
      </c>
      <c r="R70" s="239" t="s">
        <v>208</v>
      </c>
      <c r="S70" s="239" t="s">
        <v>118</v>
      </c>
      <c r="T70" s="240" t="s">
        <v>118</v>
      </c>
      <c r="U70" s="224">
        <v>0.50365000000000004</v>
      </c>
      <c r="V70" s="224">
        <f>ROUND(E70*U70,2)</f>
        <v>11.11</v>
      </c>
      <c r="W70" s="224"/>
      <c r="X70" s="224" t="s">
        <v>119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120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>
      <c r="A71" s="220"/>
      <c r="B71" s="221"/>
      <c r="C71" s="257" t="s">
        <v>209</v>
      </c>
      <c r="D71" s="249"/>
      <c r="E71" s="249"/>
      <c r="F71" s="249"/>
      <c r="G71" s="249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3"/>
      <c r="Z71" s="213"/>
      <c r="AA71" s="213"/>
      <c r="AB71" s="213"/>
      <c r="AC71" s="213"/>
      <c r="AD71" s="213"/>
      <c r="AE71" s="213"/>
      <c r="AF71" s="213"/>
      <c r="AG71" s="213" t="s">
        <v>125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>
      <c r="A72" s="220"/>
      <c r="B72" s="221"/>
      <c r="C72" s="256" t="s">
        <v>214</v>
      </c>
      <c r="D72" s="225"/>
      <c r="E72" s="226">
        <v>3.15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3"/>
      <c r="Z72" s="213"/>
      <c r="AA72" s="213"/>
      <c r="AB72" s="213"/>
      <c r="AC72" s="213"/>
      <c r="AD72" s="213"/>
      <c r="AE72" s="213"/>
      <c r="AF72" s="213"/>
      <c r="AG72" s="213" t="s">
        <v>143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>
      <c r="A73" s="220"/>
      <c r="B73" s="221"/>
      <c r="C73" s="256" t="s">
        <v>215</v>
      </c>
      <c r="D73" s="225"/>
      <c r="E73" s="226">
        <v>9.4499999999999993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3"/>
      <c r="Z73" s="213"/>
      <c r="AA73" s="213"/>
      <c r="AB73" s="213"/>
      <c r="AC73" s="213"/>
      <c r="AD73" s="213"/>
      <c r="AE73" s="213"/>
      <c r="AF73" s="213"/>
      <c r="AG73" s="213" t="s">
        <v>143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>
      <c r="A74" s="220"/>
      <c r="B74" s="221"/>
      <c r="C74" s="256" t="s">
        <v>216</v>
      </c>
      <c r="D74" s="225"/>
      <c r="E74" s="226">
        <v>4.3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3"/>
      <c r="Z74" s="213"/>
      <c r="AA74" s="213"/>
      <c r="AB74" s="213"/>
      <c r="AC74" s="213"/>
      <c r="AD74" s="213"/>
      <c r="AE74" s="213"/>
      <c r="AF74" s="213"/>
      <c r="AG74" s="213" t="s">
        <v>143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>
      <c r="A75" s="220"/>
      <c r="B75" s="221"/>
      <c r="C75" s="256" t="s">
        <v>217</v>
      </c>
      <c r="D75" s="225"/>
      <c r="E75" s="226">
        <v>5.15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3"/>
      <c r="Z75" s="213"/>
      <c r="AA75" s="213"/>
      <c r="AB75" s="213"/>
      <c r="AC75" s="213"/>
      <c r="AD75" s="213"/>
      <c r="AE75" s="213"/>
      <c r="AF75" s="213"/>
      <c r="AG75" s="213" t="s">
        <v>143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34">
        <v>25</v>
      </c>
      <c r="B76" s="235" t="s">
        <v>218</v>
      </c>
      <c r="C76" s="253" t="s">
        <v>219</v>
      </c>
      <c r="D76" s="236" t="s">
        <v>131</v>
      </c>
      <c r="E76" s="237">
        <v>88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0</v>
      </c>
      <c r="O76" s="239">
        <f>ROUND(E76*N76,2)</f>
        <v>0</v>
      </c>
      <c r="P76" s="239">
        <v>2.3E-3</v>
      </c>
      <c r="Q76" s="239">
        <f>ROUND(E76*P76,2)</f>
        <v>0.2</v>
      </c>
      <c r="R76" s="239" t="s">
        <v>208</v>
      </c>
      <c r="S76" s="239" t="s">
        <v>118</v>
      </c>
      <c r="T76" s="240" t="s">
        <v>118</v>
      </c>
      <c r="U76" s="224">
        <v>0.1</v>
      </c>
      <c r="V76" s="224">
        <f>ROUND(E76*U76,2)</f>
        <v>8.8000000000000007</v>
      </c>
      <c r="W76" s="224"/>
      <c r="X76" s="224" t="s">
        <v>119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120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>
      <c r="A77" s="220"/>
      <c r="B77" s="221"/>
      <c r="C77" s="256" t="s">
        <v>214</v>
      </c>
      <c r="D77" s="225"/>
      <c r="E77" s="226">
        <v>3.15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3"/>
      <c r="Z77" s="213"/>
      <c r="AA77" s="213"/>
      <c r="AB77" s="213"/>
      <c r="AC77" s="213"/>
      <c r="AD77" s="213"/>
      <c r="AE77" s="213"/>
      <c r="AF77" s="213"/>
      <c r="AG77" s="213" t="s">
        <v>143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>
      <c r="A78" s="220"/>
      <c r="B78" s="221"/>
      <c r="C78" s="256" t="s">
        <v>215</v>
      </c>
      <c r="D78" s="225"/>
      <c r="E78" s="226">
        <v>9.4499999999999993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3"/>
      <c r="Z78" s="213"/>
      <c r="AA78" s="213"/>
      <c r="AB78" s="213"/>
      <c r="AC78" s="213"/>
      <c r="AD78" s="213"/>
      <c r="AE78" s="213"/>
      <c r="AF78" s="213"/>
      <c r="AG78" s="213" t="s">
        <v>143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>
      <c r="A79" s="220"/>
      <c r="B79" s="221"/>
      <c r="C79" s="256" t="s">
        <v>216</v>
      </c>
      <c r="D79" s="225"/>
      <c r="E79" s="226">
        <v>4.3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3"/>
      <c r="Z79" s="213"/>
      <c r="AA79" s="213"/>
      <c r="AB79" s="213"/>
      <c r="AC79" s="213"/>
      <c r="AD79" s="213"/>
      <c r="AE79" s="213"/>
      <c r="AF79" s="213"/>
      <c r="AG79" s="213" t="s">
        <v>143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>
      <c r="A80" s="220"/>
      <c r="B80" s="221"/>
      <c r="C80" s="256" t="s">
        <v>217</v>
      </c>
      <c r="D80" s="225"/>
      <c r="E80" s="226">
        <v>5.15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3"/>
      <c r="Z80" s="213"/>
      <c r="AA80" s="213"/>
      <c r="AB80" s="213"/>
      <c r="AC80" s="213"/>
      <c r="AD80" s="213"/>
      <c r="AE80" s="213"/>
      <c r="AF80" s="213"/>
      <c r="AG80" s="213" t="s">
        <v>143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>
      <c r="A81" s="220"/>
      <c r="B81" s="221"/>
      <c r="C81" s="256" t="s">
        <v>210</v>
      </c>
      <c r="D81" s="225"/>
      <c r="E81" s="226">
        <v>40.799999999999997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3"/>
      <c r="Z81" s="213"/>
      <c r="AA81" s="213"/>
      <c r="AB81" s="213"/>
      <c r="AC81" s="213"/>
      <c r="AD81" s="213"/>
      <c r="AE81" s="213"/>
      <c r="AF81" s="213"/>
      <c r="AG81" s="213" t="s">
        <v>143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>
      <c r="A82" s="220"/>
      <c r="B82" s="221"/>
      <c r="C82" s="256" t="s">
        <v>211</v>
      </c>
      <c r="D82" s="225"/>
      <c r="E82" s="226">
        <v>25.15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3"/>
      <c r="Z82" s="213"/>
      <c r="AA82" s="213"/>
      <c r="AB82" s="213"/>
      <c r="AC82" s="213"/>
      <c r="AD82" s="213"/>
      <c r="AE82" s="213"/>
      <c r="AF82" s="213"/>
      <c r="AG82" s="213" t="s">
        <v>143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>
      <c r="A83" s="234">
        <v>26</v>
      </c>
      <c r="B83" s="235" t="s">
        <v>220</v>
      </c>
      <c r="C83" s="253" t="s">
        <v>221</v>
      </c>
      <c r="D83" s="236" t="s">
        <v>131</v>
      </c>
      <c r="E83" s="237">
        <v>111.05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1.6199999999999999E-3</v>
      </c>
      <c r="O83" s="239">
        <f>ROUND(E83*N83,2)</f>
        <v>0.18</v>
      </c>
      <c r="P83" s="239">
        <v>0</v>
      </c>
      <c r="Q83" s="239">
        <f>ROUND(E83*P83,2)</f>
        <v>0</v>
      </c>
      <c r="R83" s="239"/>
      <c r="S83" s="239" t="s">
        <v>132</v>
      </c>
      <c r="T83" s="240" t="s">
        <v>118</v>
      </c>
      <c r="U83" s="224">
        <v>0.26</v>
      </c>
      <c r="V83" s="224">
        <f>ROUND(E83*U83,2)</f>
        <v>28.87</v>
      </c>
      <c r="W83" s="224"/>
      <c r="X83" s="224" t="s">
        <v>119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120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>
      <c r="A84" s="220"/>
      <c r="B84" s="221"/>
      <c r="C84" s="256" t="s">
        <v>210</v>
      </c>
      <c r="D84" s="225"/>
      <c r="E84" s="226">
        <v>40.799999999999997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3"/>
      <c r="Z84" s="213"/>
      <c r="AA84" s="213"/>
      <c r="AB84" s="213"/>
      <c r="AC84" s="213"/>
      <c r="AD84" s="213"/>
      <c r="AE84" s="213"/>
      <c r="AF84" s="213"/>
      <c r="AG84" s="213" t="s">
        <v>143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>
      <c r="A85" s="220"/>
      <c r="B85" s="221"/>
      <c r="C85" s="256" t="s">
        <v>211</v>
      </c>
      <c r="D85" s="225"/>
      <c r="E85" s="226">
        <v>25.15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3"/>
      <c r="Z85" s="213"/>
      <c r="AA85" s="213"/>
      <c r="AB85" s="213"/>
      <c r="AC85" s="213"/>
      <c r="AD85" s="213"/>
      <c r="AE85" s="213"/>
      <c r="AF85" s="213"/>
      <c r="AG85" s="213" t="s">
        <v>143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>
      <c r="A86" s="220"/>
      <c r="B86" s="221"/>
      <c r="C86" s="256" t="s">
        <v>222</v>
      </c>
      <c r="D86" s="225"/>
      <c r="E86" s="226">
        <v>6.5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3"/>
      <c r="Z86" s="213"/>
      <c r="AA86" s="213"/>
      <c r="AB86" s="213"/>
      <c r="AC86" s="213"/>
      <c r="AD86" s="213"/>
      <c r="AE86" s="213"/>
      <c r="AF86" s="213"/>
      <c r="AG86" s="213" t="s">
        <v>143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>
      <c r="A87" s="220"/>
      <c r="B87" s="221"/>
      <c r="C87" s="256" t="s">
        <v>223</v>
      </c>
      <c r="D87" s="225"/>
      <c r="E87" s="226">
        <v>19.3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3"/>
      <c r="Z87" s="213"/>
      <c r="AA87" s="213"/>
      <c r="AB87" s="213"/>
      <c r="AC87" s="213"/>
      <c r="AD87" s="213"/>
      <c r="AE87" s="213"/>
      <c r="AF87" s="213"/>
      <c r="AG87" s="213" t="s">
        <v>143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20"/>
      <c r="B88" s="221"/>
      <c r="C88" s="256" t="s">
        <v>224</v>
      </c>
      <c r="D88" s="225"/>
      <c r="E88" s="226">
        <v>8.8000000000000007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3"/>
      <c r="Z88" s="213"/>
      <c r="AA88" s="213"/>
      <c r="AB88" s="213"/>
      <c r="AC88" s="213"/>
      <c r="AD88" s="213"/>
      <c r="AE88" s="213"/>
      <c r="AF88" s="213"/>
      <c r="AG88" s="213" t="s">
        <v>143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20"/>
      <c r="B89" s="221"/>
      <c r="C89" s="256" t="s">
        <v>225</v>
      </c>
      <c r="D89" s="225"/>
      <c r="E89" s="226">
        <v>10.5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3"/>
      <c r="Z89" s="213"/>
      <c r="AA89" s="213"/>
      <c r="AB89" s="213"/>
      <c r="AC89" s="213"/>
      <c r="AD89" s="213"/>
      <c r="AE89" s="213"/>
      <c r="AF89" s="213"/>
      <c r="AG89" s="213" t="s">
        <v>143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>
      <c r="A90" s="234">
        <v>27</v>
      </c>
      <c r="B90" s="235" t="s">
        <v>226</v>
      </c>
      <c r="C90" s="253" t="s">
        <v>227</v>
      </c>
      <c r="D90" s="236" t="s">
        <v>146</v>
      </c>
      <c r="E90" s="237">
        <v>0.33724999999999999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39" t="s">
        <v>208</v>
      </c>
      <c r="S90" s="239" t="s">
        <v>118</v>
      </c>
      <c r="T90" s="240" t="s">
        <v>118</v>
      </c>
      <c r="U90" s="224">
        <v>4.82</v>
      </c>
      <c r="V90" s="224">
        <f>ROUND(E90*U90,2)</f>
        <v>1.63</v>
      </c>
      <c r="W90" s="224"/>
      <c r="X90" s="224" t="s">
        <v>147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148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>
      <c r="A91" s="220"/>
      <c r="B91" s="221"/>
      <c r="C91" s="257" t="s">
        <v>149</v>
      </c>
      <c r="D91" s="249"/>
      <c r="E91" s="249"/>
      <c r="F91" s="249"/>
      <c r="G91" s="249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3"/>
      <c r="Z91" s="213"/>
      <c r="AA91" s="213"/>
      <c r="AB91" s="213"/>
      <c r="AC91" s="213"/>
      <c r="AD91" s="213"/>
      <c r="AE91" s="213"/>
      <c r="AF91" s="213"/>
      <c r="AG91" s="213" t="s">
        <v>125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>
      <c r="A92" s="220"/>
      <c r="B92" s="221"/>
      <c r="C92" s="256" t="s">
        <v>150</v>
      </c>
      <c r="D92" s="225"/>
      <c r="E92" s="226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3"/>
      <c r="Z92" s="213"/>
      <c r="AA92" s="213"/>
      <c r="AB92" s="213"/>
      <c r="AC92" s="213"/>
      <c r="AD92" s="213"/>
      <c r="AE92" s="213"/>
      <c r="AF92" s="213"/>
      <c r="AG92" s="213" t="s">
        <v>143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>
      <c r="A93" s="220"/>
      <c r="B93" s="221"/>
      <c r="C93" s="256" t="s">
        <v>228</v>
      </c>
      <c r="D93" s="225"/>
      <c r="E93" s="226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3"/>
      <c r="Z93" s="213"/>
      <c r="AA93" s="213"/>
      <c r="AB93" s="213"/>
      <c r="AC93" s="213"/>
      <c r="AD93" s="213"/>
      <c r="AE93" s="213"/>
      <c r="AF93" s="213"/>
      <c r="AG93" s="213" t="s">
        <v>143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>
      <c r="A94" s="220"/>
      <c r="B94" s="221"/>
      <c r="C94" s="256" t="s">
        <v>229</v>
      </c>
      <c r="D94" s="225"/>
      <c r="E94" s="226">
        <v>0.33724999999999999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3"/>
      <c r="Z94" s="213"/>
      <c r="AA94" s="213"/>
      <c r="AB94" s="213"/>
      <c r="AC94" s="213"/>
      <c r="AD94" s="213"/>
      <c r="AE94" s="213"/>
      <c r="AF94" s="213"/>
      <c r="AG94" s="213" t="s">
        <v>143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>
      <c r="A95" s="228" t="s">
        <v>112</v>
      </c>
      <c r="B95" s="229" t="s">
        <v>75</v>
      </c>
      <c r="C95" s="251" t="s">
        <v>76</v>
      </c>
      <c r="D95" s="230"/>
      <c r="E95" s="231"/>
      <c r="F95" s="232"/>
      <c r="G95" s="232">
        <f>SUMIF(AG96:AG96,"&lt;&gt;NOR",G96:G96)</f>
        <v>0</v>
      </c>
      <c r="H95" s="232"/>
      <c r="I95" s="232">
        <f>SUM(I96:I96)</f>
        <v>0</v>
      </c>
      <c r="J95" s="232"/>
      <c r="K95" s="232">
        <f>SUM(K96:K96)</f>
        <v>0</v>
      </c>
      <c r="L95" s="232"/>
      <c r="M95" s="232">
        <f>SUM(M96:M96)</f>
        <v>0</v>
      </c>
      <c r="N95" s="232"/>
      <c r="O95" s="232">
        <f>SUM(O96:O96)</f>
        <v>0</v>
      </c>
      <c r="P95" s="232"/>
      <c r="Q95" s="232">
        <f>SUM(Q96:Q96)</f>
        <v>0</v>
      </c>
      <c r="R95" s="232"/>
      <c r="S95" s="232"/>
      <c r="T95" s="233"/>
      <c r="U95" s="227"/>
      <c r="V95" s="227">
        <f>SUM(V96:V96)</f>
        <v>0</v>
      </c>
      <c r="W95" s="227"/>
      <c r="X95" s="227"/>
      <c r="AG95" t="s">
        <v>113</v>
      </c>
    </row>
    <row r="96" spans="1:60" outlineLevel="1">
      <c r="A96" s="241">
        <v>28</v>
      </c>
      <c r="B96" s="242" t="s">
        <v>230</v>
      </c>
      <c r="C96" s="252" t="s">
        <v>231</v>
      </c>
      <c r="D96" s="243" t="s">
        <v>136</v>
      </c>
      <c r="E96" s="244">
        <v>1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6">
        <v>0</v>
      </c>
      <c r="O96" s="246">
        <f>ROUND(E96*N96,2)</f>
        <v>0</v>
      </c>
      <c r="P96" s="246">
        <v>0</v>
      </c>
      <c r="Q96" s="246">
        <f>ROUND(E96*P96,2)</f>
        <v>0</v>
      </c>
      <c r="R96" s="246"/>
      <c r="S96" s="246" t="s">
        <v>132</v>
      </c>
      <c r="T96" s="247" t="s">
        <v>133</v>
      </c>
      <c r="U96" s="224">
        <v>0</v>
      </c>
      <c r="V96" s="224">
        <f>ROUND(E96*U96,2)</f>
        <v>0</v>
      </c>
      <c r="W96" s="224"/>
      <c r="X96" s="224" t="s">
        <v>232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233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>
      <c r="A97" s="228" t="s">
        <v>112</v>
      </c>
      <c r="B97" s="229" t="s">
        <v>77</v>
      </c>
      <c r="C97" s="251" t="s">
        <v>78</v>
      </c>
      <c r="D97" s="230"/>
      <c r="E97" s="231"/>
      <c r="F97" s="232"/>
      <c r="G97" s="232">
        <f>SUMIF(AG98:AG106,"&lt;&gt;NOR",G98:G106)</f>
        <v>0</v>
      </c>
      <c r="H97" s="232"/>
      <c r="I97" s="232">
        <f>SUM(I98:I106)</f>
        <v>0</v>
      </c>
      <c r="J97" s="232"/>
      <c r="K97" s="232">
        <f>SUM(K98:K106)</f>
        <v>0</v>
      </c>
      <c r="L97" s="232"/>
      <c r="M97" s="232">
        <f>SUM(M98:M106)</f>
        <v>0</v>
      </c>
      <c r="N97" s="232"/>
      <c r="O97" s="232">
        <f>SUM(O98:O106)</f>
        <v>0.02</v>
      </c>
      <c r="P97" s="232"/>
      <c r="Q97" s="232">
        <f>SUM(Q98:Q106)</f>
        <v>0</v>
      </c>
      <c r="R97" s="232"/>
      <c r="S97" s="232"/>
      <c r="T97" s="233"/>
      <c r="U97" s="227"/>
      <c r="V97" s="227">
        <f>SUM(V98:V106)</f>
        <v>15.23</v>
      </c>
      <c r="W97" s="227"/>
      <c r="X97" s="227"/>
      <c r="AG97" t="s">
        <v>113</v>
      </c>
    </row>
    <row r="98" spans="1:60" outlineLevel="1">
      <c r="A98" s="234">
        <v>29</v>
      </c>
      <c r="B98" s="235" t="s">
        <v>234</v>
      </c>
      <c r="C98" s="253" t="s">
        <v>235</v>
      </c>
      <c r="D98" s="236" t="s">
        <v>116</v>
      </c>
      <c r="E98" s="237">
        <v>39.28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1.0000000000000001E-5</v>
      </c>
      <c r="O98" s="239">
        <f>ROUND(E98*N98,2)</f>
        <v>0</v>
      </c>
      <c r="P98" s="239">
        <v>0</v>
      </c>
      <c r="Q98" s="239">
        <f>ROUND(E98*P98,2)</f>
        <v>0</v>
      </c>
      <c r="R98" s="239" t="s">
        <v>236</v>
      </c>
      <c r="S98" s="239" t="s">
        <v>118</v>
      </c>
      <c r="T98" s="240" t="s">
        <v>118</v>
      </c>
      <c r="U98" s="224">
        <v>7.0000000000000007E-2</v>
      </c>
      <c r="V98" s="224">
        <f>ROUND(E98*U98,2)</f>
        <v>2.75</v>
      </c>
      <c r="W98" s="224"/>
      <c r="X98" s="224" t="s">
        <v>119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120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>
      <c r="A99" s="220"/>
      <c r="B99" s="221"/>
      <c r="C99" s="256" t="s">
        <v>237</v>
      </c>
      <c r="D99" s="225"/>
      <c r="E99" s="226">
        <v>39.28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3"/>
      <c r="Z99" s="213"/>
      <c r="AA99" s="213"/>
      <c r="AB99" s="213"/>
      <c r="AC99" s="213"/>
      <c r="AD99" s="213"/>
      <c r="AE99" s="213"/>
      <c r="AF99" s="213"/>
      <c r="AG99" s="213" t="s">
        <v>143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>
      <c r="A100" s="234">
        <v>30</v>
      </c>
      <c r="B100" s="235" t="s">
        <v>238</v>
      </c>
      <c r="C100" s="253" t="s">
        <v>239</v>
      </c>
      <c r="D100" s="236" t="s">
        <v>116</v>
      </c>
      <c r="E100" s="237">
        <v>12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9">
        <v>4.2000000000000002E-4</v>
      </c>
      <c r="O100" s="239">
        <f>ROUND(E100*N100,2)</f>
        <v>0.01</v>
      </c>
      <c r="P100" s="239">
        <v>0</v>
      </c>
      <c r="Q100" s="239">
        <f>ROUND(E100*P100,2)</f>
        <v>0</v>
      </c>
      <c r="R100" s="239" t="s">
        <v>236</v>
      </c>
      <c r="S100" s="239" t="s">
        <v>118</v>
      </c>
      <c r="T100" s="240" t="s">
        <v>118</v>
      </c>
      <c r="U100" s="224">
        <v>0.28999999999999998</v>
      </c>
      <c r="V100" s="224">
        <f>ROUND(E100*U100,2)</f>
        <v>3.48</v>
      </c>
      <c r="W100" s="224"/>
      <c r="X100" s="224" t="s">
        <v>119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120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>
      <c r="A101" s="220"/>
      <c r="B101" s="221"/>
      <c r="C101" s="256" t="s">
        <v>240</v>
      </c>
      <c r="D101" s="225"/>
      <c r="E101" s="226">
        <v>12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143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>
      <c r="A102" s="234">
        <v>31</v>
      </c>
      <c r="B102" s="235" t="s">
        <v>241</v>
      </c>
      <c r="C102" s="253" t="s">
        <v>242</v>
      </c>
      <c r="D102" s="236" t="s">
        <v>116</v>
      </c>
      <c r="E102" s="237">
        <v>27.28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9">
        <v>4.4999999999999999E-4</v>
      </c>
      <c r="O102" s="239">
        <f>ROUND(E102*N102,2)</f>
        <v>0.01</v>
      </c>
      <c r="P102" s="239">
        <v>0</v>
      </c>
      <c r="Q102" s="239">
        <f>ROUND(E102*P102,2)</f>
        <v>0</v>
      </c>
      <c r="R102" s="239" t="s">
        <v>236</v>
      </c>
      <c r="S102" s="239" t="s">
        <v>118</v>
      </c>
      <c r="T102" s="240" t="s">
        <v>118</v>
      </c>
      <c r="U102" s="224">
        <v>0.33</v>
      </c>
      <c r="V102" s="224">
        <f>ROUND(E102*U102,2)</f>
        <v>9</v>
      </c>
      <c r="W102" s="224"/>
      <c r="X102" s="224" t="s">
        <v>119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120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>
      <c r="A103" s="220"/>
      <c r="B103" s="221"/>
      <c r="C103" s="256" t="s">
        <v>243</v>
      </c>
      <c r="D103" s="225"/>
      <c r="E103" s="226">
        <v>15.5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143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>
      <c r="A104" s="220"/>
      <c r="B104" s="221"/>
      <c r="C104" s="256" t="s">
        <v>244</v>
      </c>
      <c r="D104" s="225"/>
      <c r="E104" s="226">
        <v>0.6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143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>
      <c r="A105" s="220"/>
      <c r="B105" s="221"/>
      <c r="C105" s="256" t="s">
        <v>245</v>
      </c>
      <c r="D105" s="225"/>
      <c r="E105" s="226">
        <v>10.58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143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>
      <c r="A106" s="220"/>
      <c r="B106" s="221"/>
      <c r="C106" s="256" t="s">
        <v>246</v>
      </c>
      <c r="D106" s="225"/>
      <c r="E106" s="226">
        <v>0.6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143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>
      <c r="A107" s="228" t="s">
        <v>112</v>
      </c>
      <c r="B107" s="229" t="s">
        <v>79</v>
      </c>
      <c r="C107" s="251" t="s">
        <v>80</v>
      </c>
      <c r="D107" s="230"/>
      <c r="E107" s="231"/>
      <c r="F107" s="232"/>
      <c r="G107" s="232">
        <f>SUMIF(AG108:AG110,"&lt;&gt;NOR",G108:G110)</f>
        <v>0</v>
      </c>
      <c r="H107" s="232"/>
      <c r="I107" s="232">
        <f>SUM(I108:I110)</f>
        <v>0</v>
      </c>
      <c r="J107" s="232"/>
      <c r="K107" s="232">
        <f>SUM(K108:K110)</f>
        <v>0</v>
      </c>
      <c r="L107" s="232"/>
      <c r="M107" s="232">
        <f>SUM(M108:M110)</f>
        <v>0</v>
      </c>
      <c r="N107" s="232"/>
      <c r="O107" s="232">
        <f>SUM(O108:O110)</f>
        <v>0.12</v>
      </c>
      <c r="P107" s="232"/>
      <c r="Q107" s="232">
        <f>SUM(Q108:Q110)</f>
        <v>0</v>
      </c>
      <c r="R107" s="232"/>
      <c r="S107" s="232"/>
      <c r="T107" s="233"/>
      <c r="U107" s="227"/>
      <c r="V107" s="227">
        <f>SUM(V108:V110)</f>
        <v>16</v>
      </c>
      <c r="W107" s="227"/>
      <c r="X107" s="227"/>
      <c r="AG107" t="s">
        <v>113</v>
      </c>
    </row>
    <row r="108" spans="1:60" outlineLevel="1">
      <c r="A108" s="241">
        <v>32</v>
      </c>
      <c r="B108" s="242" t="s">
        <v>247</v>
      </c>
      <c r="C108" s="252" t="s">
        <v>248</v>
      </c>
      <c r="D108" s="243" t="s">
        <v>249</v>
      </c>
      <c r="E108" s="244">
        <v>1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6">
        <v>0.12292</v>
      </c>
      <c r="O108" s="246">
        <f>ROUND(E108*N108,2)</f>
        <v>0.12</v>
      </c>
      <c r="P108" s="246">
        <v>0</v>
      </c>
      <c r="Q108" s="246">
        <f>ROUND(E108*P108,2)</f>
        <v>0</v>
      </c>
      <c r="R108" s="246"/>
      <c r="S108" s="246" t="s">
        <v>132</v>
      </c>
      <c r="T108" s="247" t="s">
        <v>133</v>
      </c>
      <c r="U108" s="224">
        <v>0</v>
      </c>
      <c r="V108" s="224">
        <f>ROUND(E108*U108,2)</f>
        <v>0</v>
      </c>
      <c r="W108" s="224"/>
      <c r="X108" s="224" t="s">
        <v>232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233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>
      <c r="A109" s="241">
        <v>33</v>
      </c>
      <c r="B109" s="242" t="s">
        <v>250</v>
      </c>
      <c r="C109" s="252" t="s">
        <v>251</v>
      </c>
      <c r="D109" s="243" t="s">
        <v>252</v>
      </c>
      <c r="E109" s="244">
        <v>8</v>
      </c>
      <c r="F109" s="245"/>
      <c r="G109" s="246">
        <f>ROUND(E109*F109,2)</f>
        <v>0</v>
      </c>
      <c r="H109" s="245"/>
      <c r="I109" s="246">
        <f>ROUND(E109*H109,2)</f>
        <v>0</v>
      </c>
      <c r="J109" s="245"/>
      <c r="K109" s="246">
        <f>ROUND(E109*J109,2)</f>
        <v>0</v>
      </c>
      <c r="L109" s="246">
        <v>21</v>
      </c>
      <c r="M109" s="246">
        <f>G109*(1+L109/100)</f>
        <v>0</v>
      </c>
      <c r="N109" s="246">
        <v>0</v>
      </c>
      <c r="O109" s="246">
        <f>ROUND(E109*N109,2)</f>
        <v>0</v>
      </c>
      <c r="P109" s="246">
        <v>0</v>
      </c>
      <c r="Q109" s="246">
        <f>ROUND(E109*P109,2)</f>
        <v>0</v>
      </c>
      <c r="R109" s="246"/>
      <c r="S109" s="246" t="s">
        <v>132</v>
      </c>
      <c r="T109" s="247" t="s">
        <v>118</v>
      </c>
      <c r="U109" s="224">
        <v>1</v>
      </c>
      <c r="V109" s="224">
        <f>ROUND(E109*U109,2)</f>
        <v>8</v>
      </c>
      <c r="W109" s="224"/>
      <c r="X109" s="224" t="s">
        <v>253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254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>
      <c r="A110" s="241">
        <v>34</v>
      </c>
      <c r="B110" s="242" t="s">
        <v>255</v>
      </c>
      <c r="C110" s="252" t="s">
        <v>256</v>
      </c>
      <c r="D110" s="243" t="s">
        <v>252</v>
      </c>
      <c r="E110" s="244">
        <v>8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6">
        <v>0</v>
      </c>
      <c r="O110" s="246">
        <f>ROUND(E110*N110,2)</f>
        <v>0</v>
      </c>
      <c r="P110" s="246">
        <v>0</v>
      </c>
      <c r="Q110" s="246">
        <f>ROUND(E110*P110,2)</f>
        <v>0</v>
      </c>
      <c r="R110" s="246"/>
      <c r="S110" s="246" t="s">
        <v>132</v>
      </c>
      <c r="T110" s="247" t="s">
        <v>118</v>
      </c>
      <c r="U110" s="224">
        <v>1</v>
      </c>
      <c r="V110" s="224">
        <f>ROUND(E110*U110,2)</f>
        <v>8</v>
      </c>
      <c r="W110" s="224"/>
      <c r="X110" s="224" t="s">
        <v>253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254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>
      <c r="A111" s="228" t="s">
        <v>112</v>
      </c>
      <c r="B111" s="229" t="s">
        <v>81</v>
      </c>
      <c r="C111" s="251" t="s">
        <v>82</v>
      </c>
      <c r="D111" s="230"/>
      <c r="E111" s="231"/>
      <c r="F111" s="232"/>
      <c r="G111" s="232">
        <f>SUMIF(AG112:AG135,"&lt;&gt;NOR",G112:G135)</f>
        <v>0</v>
      </c>
      <c r="H111" s="232"/>
      <c r="I111" s="232">
        <f>SUM(I112:I135)</f>
        <v>0</v>
      </c>
      <c r="J111" s="232"/>
      <c r="K111" s="232">
        <f>SUM(K112:K135)</f>
        <v>0</v>
      </c>
      <c r="L111" s="232"/>
      <c r="M111" s="232">
        <f>SUM(M112:M135)</f>
        <v>0</v>
      </c>
      <c r="N111" s="232"/>
      <c r="O111" s="232">
        <f>SUM(O112:O135)</f>
        <v>0</v>
      </c>
      <c r="P111" s="232"/>
      <c r="Q111" s="232">
        <f>SUM(Q112:Q135)</f>
        <v>0</v>
      </c>
      <c r="R111" s="232"/>
      <c r="S111" s="232"/>
      <c r="T111" s="233"/>
      <c r="U111" s="227"/>
      <c r="V111" s="227">
        <f>SUM(V112:V135)</f>
        <v>0.84</v>
      </c>
      <c r="W111" s="227"/>
      <c r="X111" s="227"/>
      <c r="AG111" t="s">
        <v>113</v>
      </c>
    </row>
    <row r="112" spans="1:60" ht="22.5" outlineLevel="1">
      <c r="A112" s="234">
        <v>35</v>
      </c>
      <c r="B112" s="235" t="s">
        <v>257</v>
      </c>
      <c r="C112" s="253" t="s">
        <v>258</v>
      </c>
      <c r="D112" s="236" t="s">
        <v>146</v>
      </c>
      <c r="E112" s="237">
        <v>0.27060000000000001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9">
        <v>0</v>
      </c>
      <c r="O112" s="239">
        <f>ROUND(E112*N112,2)</f>
        <v>0</v>
      </c>
      <c r="P112" s="239">
        <v>0</v>
      </c>
      <c r="Q112" s="239">
        <f>ROUND(E112*P112,2)</f>
        <v>0</v>
      </c>
      <c r="R112" s="239" t="s">
        <v>259</v>
      </c>
      <c r="S112" s="239" t="s">
        <v>118</v>
      </c>
      <c r="T112" s="240" t="s">
        <v>118</v>
      </c>
      <c r="U112" s="224">
        <v>0.93300000000000005</v>
      </c>
      <c r="V112" s="224">
        <f>ROUND(E112*U112,2)</f>
        <v>0.25</v>
      </c>
      <c r="W112" s="224"/>
      <c r="X112" s="224" t="s">
        <v>260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261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>
      <c r="A113" s="220"/>
      <c r="B113" s="221"/>
      <c r="C113" s="256" t="s">
        <v>262</v>
      </c>
      <c r="D113" s="225"/>
      <c r="E113" s="226"/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143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>
      <c r="A114" s="220"/>
      <c r="B114" s="221"/>
      <c r="C114" s="256" t="s">
        <v>263</v>
      </c>
      <c r="D114" s="225"/>
      <c r="E114" s="226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143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>
      <c r="A115" s="220"/>
      <c r="B115" s="221"/>
      <c r="C115" s="256" t="s">
        <v>264</v>
      </c>
      <c r="D115" s="225"/>
      <c r="E115" s="226">
        <v>0.27060000000000001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143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>
      <c r="A116" s="234">
        <v>36</v>
      </c>
      <c r="B116" s="235" t="s">
        <v>265</v>
      </c>
      <c r="C116" s="253" t="s">
        <v>266</v>
      </c>
      <c r="D116" s="236" t="s">
        <v>146</v>
      </c>
      <c r="E116" s="237">
        <v>0.27060000000000001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9">
        <v>0</v>
      </c>
      <c r="O116" s="239">
        <f>ROUND(E116*N116,2)</f>
        <v>0</v>
      </c>
      <c r="P116" s="239">
        <v>0</v>
      </c>
      <c r="Q116" s="239">
        <f>ROUND(E116*P116,2)</f>
        <v>0</v>
      </c>
      <c r="R116" s="239" t="s">
        <v>259</v>
      </c>
      <c r="S116" s="239" t="s">
        <v>118</v>
      </c>
      <c r="T116" s="240" t="s">
        <v>118</v>
      </c>
      <c r="U116" s="224">
        <v>0.65300000000000002</v>
      </c>
      <c r="V116" s="224">
        <f>ROUND(E116*U116,2)</f>
        <v>0.18</v>
      </c>
      <c r="W116" s="224"/>
      <c r="X116" s="224" t="s">
        <v>260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261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>
      <c r="A117" s="220"/>
      <c r="B117" s="221"/>
      <c r="C117" s="256" t="s">
        <v>262</v>
      </c>
      <c r="D117" s="225"/>
      <c r="E117" s="226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143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>
      <c r="A118" s="220"/>
      <c r="B118" s="221"/>
      <c r="C118" s="256" t="s">
        <v>263</v>
      </c>
      <c r="D118" s="225"/>
      <c r="E118" s="226"/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143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>
      <c r="A119" s="220"/>
      <c r="B119" s="221"/>
      <c r="C119" s="256" t="s">
        <v>264</v>
      </c>
      <c r="D119" s="225"/>
      <c r="E119" s="226">
        <v>0.27060000000000001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143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>
      <c r="A120" s="234">
        <v>37</v>
      </c>
      <c r="B120" s="235" t="s">
        <v>267</v>
      </c>
      <c r="C120" s="253" t="s">
        <v>268</v>
      </c>
      <c r="D120" s="236" t="s">
        <v>146</v>
      </c>
      <c r="E120" s="237">
        <v>0.27060000000000001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9">
        <v>0</v>
      </c>
      <c r="O120" s="239">
        <f>ROUND(E120*N120,2)</f>
        <v>0</v>
      </c>
      <c r="P120" s="239">
        <v>0</v>
      </c>
      <c r="Q120" s="239">
        <f>ROUND(E120*P120,2)</f>
        <v>0</v>
      </c>
      <c r="R120" s="239" t="s">
        <v>259</v>
      </c>
      <c r="S120" s="239" t="s">
        <v>118</v>
      </c>
      <c r="T120" s="240" t="s">
        <v>118</v>
      </c>
      <c r="U120" s="224">
        <v>0.94199999999999995</v>
      </c>
      <c r="V120" s="224">
        <f>ROUND(E120*U120,2)</f>
        <v>0.25</v>
      </c>
      <c r="W120" s="224"/>
      <c r="X120" s="224" t="s">
        <v>260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261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>
      <c r="A121" s="220"/>
      <c r="B121" s="221"/>
      <c r="C121" s="256" t="s">
        <v>262</v>
      </c>
      <c r="D121" s="225"/>
      <c r="E121" s="226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143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>
      <c r="A122" s="220"/>
      <c r="B122" s="221"/>
      <c r="C122" s="256" t="s">
        <v>263</v>
      </c>
      <c r="D122" s="225"/>
      <c r="E122" s="226"/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143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>
      <c r="A123" s="220"/>
      <c r="B123" s="221"/>
      <c r="C123" s="256" t="s">
        <v>264</v>
      </c>
      <c r="D123" s="225"/>
      <c r="E123" s="226">
        <v>0.27060000000000001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143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>
      <c r="A124" s="234">
        <v>38</v>
      </c>
      <c r="B124" s="235" t="s">
        <v>269</v>
      </c>
      <c r="C124" s="253" t="s">
        <v>270</v>
      </c>
      <c r="D124" s="236" t="s">
        <v>146</v>
      </c>
      <c r="E124" s="237">
        <v>0.27060000000000001</v>
      </c>
      <c r="F124" s="238"/>
      <c r="G124" s="239">
        <f>ROUND(E124*F124,2)</f>
        <v>0</v>
      </c>
      <c r="H124" s="238"/>
      <c r="I124" s="239">
        <f>ROUND(E124*H124,2)</f>
        <v>0</v>
      </c>
      <c r="J124" s="238"/>
      <c r="K124" s="239">
        <f>ROUND(E124*J124,2)</f>
        <v>0</v>
      </c>
      <c r="L124" s="239">
        <v>21</v>
      </c>
      <c r="M124" s="239">
        <f>G124*(1+L124/100)</f>
        <v>0</v>
      </c>
      <c r="N124" s="239">
        <v>0</v>
      </c>
      <c r="O124" s="239">
        <f>ROUND(E124*N124,2)</f>
        <v>0</v>
      </c>
      <c r="P124" s="239">
        <v>0</v>
      </c>
      <c r="Q124" s="239">
        <f>ROUND(E124*P124,2)</f>
        <v>0</v>
      </c>
      <c r="R124" s="239" t="s">
        <v>259</v>
      </c>
      <c r="S124" s="239" t="s">
        <v>118</v>
      </c>
      <c r="T124" s="240" t="s">
        <v>118</v>
      </c>
      <c r="U124" s="224">
        <v>0.105</v>
      </c>
      <c r="V124" s="224">
        <f>ROUND(E124*U124,2)</f>
        <v>0.03</v>
      </c>
      <c r="W124" s="224"/>
      <c r="X124" s="224" t="s">
        <v>260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261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>
      <c r="A125" s="220"/>
      <c r="B125" s="221"/>
      <c r="C125" s="256" t="s">
        <v>262</v>
      </c>
      <c r="D125" s="225"/>
      <c r="E125" s="226"/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143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>
      <c r="A126" s="220"/>
      <c r="B126" s="221"/>
      <c r="C126" s="256" t="s">
        <v>263</v>
      </c>
      <c r="D126" s="225"/>
      <c r="E126" s="226"/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143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>
      <c r="A127" s="220"/>
      <c r="B127" s="221"/>
      <c r="C127" s="256" t="s">
        <v>264</v>
      </c>
      <c r="D127" s="225"/>
      <c r="E127" s="226">
        <v>0.27060000000000001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143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>
      <c r="A128" s="234">
        <v>39</v>
      </c>
      <c r="B128" s="235" t="s">
        <v>271</v>
      </c>
      <c r="C128" s="253" t="s">
        <v>272</v>
      </c>
      <c r="D128" s="236" t="s">
        <v>146</v>
      </c>
      <c r="E128" s="237">
        <v>0.27060000000000001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0</v>
      </c>
      <c r="O128" s="239">
        <f>ROUND(E128*N128,2)</f>
        <v>0</v>
      </c>
      <c r="P128" s="239">
        <v>0</v>
      </c>
      <c r="Q128" s="239">
        <f>ROUND(E128*P128,2)</f>
        <v>0</v>
      </c>
      <c r="R128" s="239"/>
      <c r="S128" s="239" t="s">
        <v>132</v>
      </c>
      <c r="T128" s="240" t="s">
        <v>118</v>
      </c>
      <c r="U128" s="224">
        <v>0.49</v>
      </c>
      <c r="V128" s="224">
        <f>ROUND(E128*U128,2)</f>
        <v>0.13</v>
      </c>
      <c r="W128" s="224"/>
      <c r="X128" s="224" t="s">
        <v>260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261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>
      <c r="A129" s="220"/>
      <c r="B129" s="221"/>
      <c r="C129" s="256" t="s">
        <v>262</v>
      </c>
      <c r="D129" s="225"/>
      <c r="E129" s="226"/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143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>
      <c r="A130" s="220"/>
      <c r="B130" s="221"/>
      <c r="C130" s="256" t="s">
        <v>263</v>
      </c>
      <c r="D130" s="225"/>
      <c r="E130" s="226"/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143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>
      <c r="A131" s="220"/>
      <c r="B131" s="221"/>
      <c r="C131" s="256" t="s">
        <v>264</v>
      </c>
      <c r="D131" s="225"/>
      <c r="E131" s="226">
        <v>0.27060000000000001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143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>
      <c r="A132" s="234">
        <v>40</v>
      </c>
      <c r="B132" s="235" t="s">
        <v>273</v>
      </c>
      <c r="C132" s="253" t="s">
        <v>274</v>
      </c>
      <c r="D132" s="236" t="s">
        <v>146</v>
      </c>
      <c r="E132" s="237">
        <v>0.27060000000000001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0</v>
      </c>
      <c r="O132" s="239">
        <f>ROUND(E132*N132,2)</f>
        <v>0</v>
      </c>
      <c r="P132" s="239">
        <v>0</v>
      </c>
      <c r="Q132" s="239">
        <f>ROUND(E132*P132,2)</f>
        <v>0</v>
      </c>
      <c r="R132" s="239"/>
      <c r="S132" s="239" t="s">
        <v>132</v>
      </c>
      <c r="T132" s="240" t="s">
        <v>118</v>
      </c>
      <c r="U132" s="224">
        <v>0</v>
      </c>
      <c r="V132" s="224">
        <f>ROUND(E132*U132,2)</f>
        <v>0</v>
      </c>
      <c r="W132" s="224"/>
      <c r="X132" s="224" t="s">
        <v>260</v>
      </c>
      <c r="Y132" s="213"/>
      <c r="Z132" s="213"/>
      <c r="AA132" s="213"/>
      <c r="AB132" s="213"/>
      <c r="AC132" s="213"/>
      <c r="AD132" s="213"/>
      <c r="AE132" s="213"/>
      <c r="AF132" s="213"/>
      <c r="AG132" s="213" t="s">
        <v>261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>
      <c r="A133" s="220"/>
      <c r="B133" s="221"/>
      <c r="C133" s="256" t="s">
        <v>262</v>
      </c>
      <c r="D133" s="225"/>
      <c r="E133" s="226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143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>
      <c r="A134" s="220"/>
      <c r="B134" s="221"/>
      <c r="C134" s="256" t="s">
        <v>263</v>
      </c>
      <c r="D134" s="225"/>
      <c r="E134" s="226"/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143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>
      <c r="A135" s="220"/>
      <c r="B135" s="221"/>
      <c r="C135" s="256" t="s">
        <v>264</v>
      </c>
      <c r="D135" s="225"/>
      <c r="E135" s="226">
        <v>0.27060000000000001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143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>
      <c r="A136" s="228" t="s">
        <v>112</v>
      </c>
      <c r="B136" s="229" t="s">
        <v>84</v>
      </c>
      <c r="C136" s="251" t="s">
        <v>27</v>
      </c>
      <c r="D136" s="230"/>
      <c r="E136" s="231"/>
      <c r="F136" s="232"/>
      <c r="G136" s="232">
        <f>SUMIF(AG137:AG138,"&lt;&gt;NOR",G137:G138)</f>
        <v>0</v>
      </c>
      <c r="H136" s="232"/>
      <c r="I136" s="232">
        <f>SUM(I137:I138)</f>
        <v>0</v>
      </c>
      <c r="J136" s="232"/>
      <c r="K136" s="232">
        <f>SUM(K137:K138)</f>
        <v>0</v>
      </c>
      <c r="L136" s="232"/>
      <c r="M136" s="232">
        <f>SUM(M137:M138)</f>
        <v>0</v>
      </c>
      <c r="N136" s="232"/>
      <c r="O136" s="232">
        <f>SUM(O137:O138)</f>
        <v>0</v>
      </c>
      <c r="P136" s="232"/>
      <c r="Q136" s="232">
        <f>SUM(Q137:Q138)</f>
        <v>0</v>
      </c>
      <c r="R136" s="232"/>
      <c r="S136" s="232"/>
      <c r="T136" s="233"/>
      <c r="U136" s="227"/>
      <c r="V136" s="227">
        <f>SUM(V137:V138)</f>
        <v>0</v>
      </c>
      <c r="W136" s="227"/>
      <c r="X136" s="227"/>
      <c r="AG136" t="s">
        <v>113</v>
      </c>
    </row>
    <row r="137" spans="1:60" outlineLevel="1">
      <c r="A137" s="241">
        <v>41</v>
      </c>
      <c r="B137" s="242" t="s">
        <v>275</v>
      </c>
      <c r="C137" s="252" t="s">
        <v>276</v>
      </c>
      <c r="D137" s="243" t="s">
        <v>277</v>
      </c>
      <c r="E137" s="244">
        <v>1</v>
      </c>
      <c r="F137" s="245"/>
      <c r="G137" s="246">
        <f>ROUND(E137*F137,2)</f>
        <v>0</v>
      </c>
      <c r="H137" s="245"/>
      <c r="I137" s="246">
        <f>ROUND(E137*H137,2)</f>
        <v>0</v>
      </c>
      <c r="J137" s="245"/>
      <c r="K137" s="246">
        <f>ROUND(E137*J137,2)</f>
        <v>0</v>
      </c>
      <c r="L137" s="246">
        <v>21</v>
      </c>
      <c r="M137" s="246">
        <f>G137*(1+L137/100)</f>
        <v>0</v>
      </c>
      <c r="N137" s="246">
        <v>0</v>
      </c>
      <c r="O137" s="246">
        <f>ROUND(E137*N137,2)</f>
        <v>0</v>
      </c>
      <c r="P137" s="246">
        <v>0</v>
      </c>
      <c r="Q137" s="246">
        <f>ROUND(E137*P137,2)</f>
        <v>0</v>
      </c>
      <c r="R137" s="246"/>
      <c r="S137" s="246" t="s">
        <v>118</v>
      </c>
      <c r="T137" s="247" t="s">
        <v>133</v>
      </c>
      <c r="U137" s="224">
        <v>0</v>
      </c>
      <c r="V137" s="224">
        <f>ROUND(E137*U137,2)</f>
        <v>0</v>
      </c>
      <c r="W137" s="224"/>
      <c r="X137" s="224" t="s">
        <v>278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279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>
      <c r="A138" s="234">
        <v>42</v>
      </c>
      <c r="B138" s="235" t="s">
        <v>280</v>
      </c>
      <c r="C138" s="253" t="s">
        <v>281</v>
      </c>
      <c r="D138" s="236" t="s">
        <v>277</v>
      </c>
      <c r="E138" s="237">
        <v>1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9">
        <v>0</v>
      </c>
      <c r="O138" s="239">
        <f>ROUND(E138*N138,2)</f>
        <v>0</v>
      </c>
      <c r="P138" s="239">
        <v>0</v>
      </c>
      <c r="Q138" s="239">
        <f>ROUND(E138*P138,2)</f>
        <v>0</v>
      </c>
      <c r="R138" s="239"/>
      <c r="S138" s="239" t="s">
        <v>132</v>
      </c>
      <c r="T138" s="240" t="s">
        <v>133</v>
      </c>
      <c r="U138" s="224">
        <v>0</v>
      </c>
      <c r="V138" s="224">
        <f>ROUND(E138*U138,2)</f>
        <v>0</v>
      </c>
      <c r="W138" s="224"/>
      <c r="X138" s="224" t="s">
        <v>278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282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>
      <c r="A139" s="3"/>
      <c r="B139" s="4"/>
      <c r="C139" s="258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v>15</v>
      </c>
      <c r="AF139">
        <v>21</v>
      </c>
      <c r="AG139" t="s">
        <v>99</v>
      </c>
    </row>
    <row r="140" spans="1:60">
      <c r="A140" s="216"/>
      <c r="B140" s="217" t="s">
        <v>29</v>
      </c>
      <c r="C140" s="259"/>
      <c r="D140" s="218"/>
      <c r="E140" s="219"/>
      <c r="F140" s="219"/>
      <c r="G140" s="250">
        <f>G8+G23+G39+G50+G65+G95+G97+G107+G111+G136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f>SUMIF(L7:L138,AE139,G7:G138)</f>
        <v>0</v>
      </c>
      <c r="AF140">
        <f>SUMIF(L7:L138,AF139,G7:G138)</f>
        <v>0</v>
      </c>
      <c r="AG140" t="s">
        <v>283</v>
      </c>
    </row>
    <row r="141" spans="1:60">
      <c r="C141" s="260"/>
      <c r="D141" s="10"/>
      <c r="AG141" t="s">
        <v>284</v>
      </c>
    </row>
    <row r="142" spans="1:60">
      <c r="D142" s="10"/>
    </row>
    <row r="143" spans="1:60">
      <c r="D143" s="10"/>
    </row>
    <row r="144" spans="1:60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D8D" sheet="1"/>
  <mergeCells count="13">
    <mergeCell ref="C91:G91"/>
    <mergeCell ref="C35:G35"/>
    <mergeCell ref="C41:G41"/>
    <mergeCell ref="C46:G46"/>
    <mergeCell ref="C61:G61"/>
    <mergeCell ref="C67:G67"/>
    <mergeCell ref="C71:G71"/>
    <mergeCell ref="A1:G1"/>
    <mergeCell ref="C2:G2"/>
    <mergeCell ref="C3:G3"/>
    <mergeCell ref="C4:G4"/>
    <mergeCell ref="C12:G12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oadresa</vt:lpstr>
      <vt:lpstr>Stavba!Objednatel</vt:lpstr>
      <vt:lpstr>Stavba!Objekt</vt:lpstr>
      <vt:lpstr>'1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cp:lastPrinted>2019-03-19T12:27:02Z</cp:lastPrinted>
  <dcterms:created xsi:type="dcterms:W3CDTF">2009-04-08T07:15:50Z</dcterms:created>
  <dcterms:modified xsi:type="dcterms:W3CDTF">2021-08-02T09:59:17Z</dcterms:modified>
</cp:coreProperties>
</file>